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 activeTab="12"/>
  </bookViews>
  <sheets>
    <sheet name="JAN" sheetId="9" r:id="rId1"/>
    <sheet name="FEB" sheetId="12" r:id="rId2"/>
    <sheet name="MAR" sheetId="13" r:id="rId3"/>
    <sheet name="APR" sheetId="15" r:id="rId4"/>
    <sheet name="MAY" sheetId="16" r:id="rId5"/>
    <sheet name="JUNE" sheetId="17" r:id="rId6"/>
    <sheet name="JULY" sheetId="18" r:id="rId7"/>
    <sheet name="AUG" sheetId="19" r:id="rId8"/>
    <sheet name="SEPT" sheetId="21" r:id="rId9"/>
    <sheet name="OCT" sheetId="23" r:id="rId10"/>
    <sheet name="NOV" sheetId="24" r:id="rId11"/>
    <sheet name="DEC" sheetId="25" r:id="rId12"/>
    <sheet name="INC - EXP" sheetId="26" r:id="rId13"/>
  </sheets>
  <calcPr calcId="145621"/>
</workbook>
</file>

<file path=xl/calcChain.xml><?xml version="1.0" encoding="utf-8"?>
<calcChain xmlns="http://schemas.openxmlformats.org/spreadsheetml/2006/main">
  <c r="M27" i="26" l="1"/>
  <c r="L27" i="26" l="1"/>
  <c r="D37" i="24" l="1"/>
  <c r="C37" i="24"/>
  <c r="N22" i="26" l="1"/>
  <c r="K27" i="26"/>
  <c r="N9" i="26"/>
  <c r="D27" i="26"/>
  <c r="D37" i="23" l="1"/>
  <c r="C43" i="21" l="1"/>
  <c r="D32" i="21"/>
  <c r="C32" i="21"/>
  <c r="D35" i="19" l="1"/>
  <c r="C35" i="19"/>
  <c r="D30" i="19"/>
  <c r="C30" i="19"/>
  <c r="D17" i="19"/>
  <c r="C17" i="19"/>
  <c r="D41" i="19"/>
  <c r="C41" i="19"/>
  <c r="D6" i="18" l="1"/>
  <c r="D7" i="18"/>
  <c r="D18" i="18"/>
  <c r="D4" i="18" s="1"/>
  <c r="D47" i="18"/>
  <c r="D8" i="18" s="1"/>
  <c r="C47" i="18"/>
  <c r="C8" i="18" s="1"/>
  <c r="D42" i="18"/>
  <c r="C42" i="18"/>
  <c r="C7" i="18" s="1"/>
  <c r="D37" i="18"/>
  <c r="C37" i="18"/>
  <c r="C6" i="18" s="1"/>
  <c r="D31" i="18"/>
  <c r="D5" i="18" s="1"/>
  <c r="C31" i="18"/>
  <c r="C18" i="18"/>
  <c r="C4" i="18" s="1"/>
  <c r="C45" i="17" l="1"/>
  <c r="D39" i="17"/>
  <c r="D33" i="17"/>
  <c r="C33" i="17"/>
  <c r="D17" i="17"/>
  <c r="C17" i="17"/>
  <c r="D44" i="16" l="1"/>
  <c r="C44" i="16"/>
  <c r="D38" i="16"/>
  <c r="D6" i="16" s="1"/>
  <c r="C38" i="16"/>
  <c r="C6" i="16" s="1"/>
  <c r="D5" i="16"/>
  <c r="C5" i="16"/>
  <c r="D33" i="16"/>
  <c r="C33" i="16"/>
  <c r="C38" i="15" l="1"/>
  <c r="D26" i="15"/>
  <c r="C26" i="15"/>
  <c r="D17" i="15"/>
  <c r="C17" i="15"/>
  <c r="D20" i="13" l="1"/>
  <c r="D27" i="12" l="1"/>
  <c r="E8" i="9" l="1"/>
  <c r="E7" i="9"/>
  <c r="E6" i="9"/>
  <c r="E5" i="9"/>
  <c r="D6" i="9"/>
  <c r="D7" i="9"/>
  <c r="D34" i="9" l="1"/>
  <c r="D27" i="9" l="1"/>
  <c r="B17" i="26"/>
  <c r="C17" i="26"/>
  <c r="D17" i="26"/>
  <c r="E17" i="26"/>
  <c r="F17" i="26"/>
  <c r="G17" i="26"/>
  <c r="M40" i="26" l="1"/>
  <c r="J40" i="26"/>
  <c r="H40" i="26"/>
  <c r="G40" i="26"/>
  <c r="E40" i="26"/>
  <c r="B40" i="26"/>
  <c r="N39" i="26"/>
  <c r="N38" i="26"/>
  <c r="N37" i="26"/>
  <c r="I40" i="26"/>
  <c r="N36" i="26"/>
  <c r="N35" i="26"/>
  <c r="N34" i="26"/>
  <c r="N33" i="26"/>
  <c r="N32" i="26"/>
  <c r="N31" i="26"/>
  <c r="N30" i="26"/>
  <c r="F40" i="26"/>
  <c r="N28" i="26"/>
  <c r="L40" i="26"/>
  <c r="K40" i="26"/>
  <c r="D40" i="26"/>
  <c r="C40" i="26"/>
  <c r="M17" i="26"/>
  <c r="L17" i="26"/>
  <c r="K17" i="26"/>
  <c r="J17" i="26"/>
  <c r="I17" i="26"/>
  <c r="H17" i="26"/>
  <c r="N16" i="26"/>
  <c r="N15" i="26"/>
  <c r="M10" i="26"/>
  <c r="M19" i="26" s="1"/>
  <c r="K10" i="26"/>
  <c r="J10" i="26"/>
  <c r="I10" i="26"/>
  <c r="G10" i="26"/>
  <c r="G19" i="26" s="1"/>
  <c r="F10" i="26"/>
  <c r="F19" i="26" s="1"/>
  <c r="D10" i="26"/>
  <c r="B10" i="26"/>
  <c r="B19" i="26" s="1"/>
  <c r="N8" i="26"/>
  <c r="L10" i="26"/>
  <c r="H10" i="26"/>
  <c r="E10" i="26"/>
  <c r="E19" i="26" s="1"/>
  <c r="C10" i="26"/>
  <c r="C19" i="26" s="1"/>
  <c r="I19" i="26" l="1"/>
  <c r="L19" i="26"/>
  <c r="K19" i="26"/>
  <c r="J19" i="26"/>
  <c r="H19" i="26"/>
  <c r="D19" i="26"/>
  <c r="N17" i="26"/>
  <c r="N27" i="26"/>
  <c r="N29" i="26"/>
  <c r="N40" i="26" s="1"/>
  <c r="N7" i="26"/>
  <c r="N10" i="26" s="1"/>
  <c r="D49" i="16"/>
  <c r="N19" i="26" l="1"/>
  <c r="C43" i="15"/>
  <c r="C7" i="15"/>
  <c r="D7" i="12" l="1"/>
  <c r="D33" i="12"/>
  <c r="D6" i="12" s="1"/>
  <c r="C33" i="12"/>
  <c r="C27" i="9" l="1"/>
  <c r="D46" i="19" l="1"/>
  <c r="D6" i="17" l="1"/>
  <c r="D33" i="13" l="1"/>
  <c r="C33" i="13"/>
  <c r="C39" i="12" l="1"/>
  <c r="C48" i="23" l="1"/>
  <c r="D17" i="16" l="1"/>
  <c r="D28" i="13" l="1"/>
  <c r="D22" i="9" l="1"/>
  <c r="C59" i="25" l="1"/>
  <c r="C8" i="25" s="1"/>
  <c r="D48" i="25"/>
  <c r="D6" i="25" s="1"/>
  <c r="C48" i="25"/>
  <c r="C6" i="25" s="1"/>
  <c r="D54" i="25"/>
  <c r="D7" i="25" s="1"/>
  <c r="C54" i="25"/>
  <c r="C7" i="25" s="1"/>
  <c r="D43" i="25"/>
  <c r="D5" i="25" s="1"/>
  <c r="C43" i="25"/>
  <c r="C5" i="25" s="1"/>
  <c r="D22" i="25"/>
  <c r="C22" i="25"/>
  <c r="D18" i="25"/>
  <c r="D4" i="25" s="1"/>
  <c r="C18" i="25"/>
  <c r="C4" i="25" s="1"/>
  <c r="B10" i="25"/>
  <c r="D8" i="25"/>
  <c r="C48" i="24"/>
  <c r="C7" i="24" s="1"/>
  <c r="C53" i="24"/>
  <c r="C8" i="24" s="1"/>
  <c r="D42" i="24"/>
  <c r="D6" i="24" s="1"/>
  <c r="C42" i="24"/>
  <c r="C6" i="24" s="1"/>
  <c r="D48" i="24"/>
  <c r="D7" i="24" s="1"/>
  <c r="D5" i="24"/>
  <c r="C5" i="24"/>
  <c r="D22" i="24"/>
  <c r="C22" i="24"/>
  <c r="D18" i="24"/>
  <c r="D4" i="24" s="1"/>
  <c r="C18" i="24"/>
  <c r="C4" i="24" s="1"/>
  <c r="B10" i="24"/>
  <c r="D8" i="24"/>
  <c r="E8" i="25" l="1"/>
  <c r="E8" i="24"/>
  <c r="D10" i="25"/>
  <c r="E6" i="25"/>
  <c r="E4" i="25"/>
  <c r="F4" i="25" s="1"/>
  <c r="E5" i="25"/>
  <c r="C10" i="25"/>
  <c r="E7" i="25"/>
  <c r="E5" i="24"/>
  <c r="E7" i="24"/>
  <c r="E6" i="24"/>
  <c r="D10" i="24"/>
  <c r="C10" i="24"/>
  <c r="E4" i="24"/>
  <c r="C53" i="23"/>
  <c r="C8" i="23" s="1"/>
  <c r="D42" i="23"/>
  <c r="C42" i="23"/>
  <c r="C6" i="23" s="1"/>
  <c r="D48" i="23"/>
  <c r="D7" i="23" s="1"/>
  <c r="C7" i="23"/>
  <c r="D5" i="23"/>
  <c r="C37" i="23"/>
  <c r="C5" i="23" s="1"/>
  <c r="D19" i="23"/>
  <c r="D4" i="23" s="1"/>
  <c r="C19" i="23"/>
  <c r="C4" i="23" s="1"/>
  <c r="B10" i="23"/>
  <c r="D8" i="23"/>
  <c r="D6" i="23"/>
  <c r="E10" i="25" l="1"/>
  <c r="E10" i="24"/>
  <c r="F4" i="24"/>
  <c r="E7" i="23"/>
  <c r="E6" i="23"/>
  <c r="E4" i="23"/>
  <c r="F4" i="23" s="1"/>
  <c r="E8" i="23"/>
  <c r="E5" i="23"/>
  <c r="D10" i="23"/>
  <c r="C10" i="23"/>
  <c r="E10" i="23" l="1"/>
  <c r="D8" i="21" l="1"/>
  <c r="C48" i="21"/>
  <c r="C8" i="21" s="1"/>
  <c r="D37" i="21"/>
  <c r="D6" i="21" s="1"/>
  <c r="C37" i="21"/>
  <c r="C6" i="21" s="1"/>
  <c r="D43" i="21"/>
  <c r="D7" i="21" s="1"/>
  <c r="C7" i="21"/>
  <c r="D5" i="21"/>
  <c r="C5" i="21"/>
  <c r="D17" i="21"/>
  <c r="D4" i="21" s="1"/>
  <c r="C17" i="21"/>
  <c r="C4" i="21" s="1"/>
  <c r="B10" i="21"/>
  <c r="E5" i="21" l="1"/>
  <c r="E8" i="21"/>
  <c r="D10" i="21"/>
  <c r="E7" i="21"/>
  <c r="E6" i="21"/>
  <c r="C10" i="21"/>
  <c r="E4" i="21"/>
  <c r="E10" i="21" l="1"/>
  <c r="F4" i="21"/>
  <c r="C20" i="13"/>
  <c r="C4" i="13" s="1"/>
  <c r="B10" i="18"/>
  <c r="D8" i="19"/>
  <c r="C46" i="19"/>
  <c r="C8" i="19" s="1"/>
  <c r="D6" i="19"/>
  <c r="C6" i="19"/>
  <c r="D7" i="19"/>
  <c r="C7" i="19"/>
  <c r="D5" i="19"/>
  <c r="C5" i="19"/>
  <c r="D4" i="19"/>
  <c r="C4" i="19"/>
  <c r="B10" i="19"/>
  <c r="C5" i="18"/>
  <c r="D5" i="17"/>
  <c r="D50" i="17"/>
  <c r="D8" i="17" s="1"/>
  <c r="C50" i="17"/>
  <c r="C8" i="17" s="1"/>
  <c r="C39" i="17"/>
  <c r="C6" i="17" s="1"/>
  <c r="E6" i="17" s="1"/>
  <c r="D45" i="17"/>
  <c r="D7" i="17" s="1"/>
  <c r="C7" i="17"/>
  <c r="C5" i="17"/>
  <c r="D4" i="17"/>
  <c r="C4" i="17"/>
  <c r="B10" i="17"/>
  <c r="D4" i="16"/>
  <c r="D8" i="16"/>
  <c r="C49" i="16"/>
  <c r="C8" i="16" s="1"/>
  <c r="D7" i="16"/>
  <c r="C7" i="16"/>
  <c r="C17" i="16"/>
  <c r="C4" i="16" s="1"/>
  <c r="D10" i="16"/>
  <c r="B10" i="16"/>
  <c r="D43" i="15"/>
  <c r="D8" i="15" s="1"/>
  <c r="C8" i="15"/>
  <c r="D32" i="15"/>
  <c r="D6" i="15" s="1"/>
  <c r="C32" i="15"/>
  <c r="C6" i="15" s="1"/>
  <c r="D38" i="15"/>
  <c r="D7" i="15" s="1"/>
  <c r="D5" i="15"/>
  <c r="C5" i="15"/>
  <c r="D4" i="15"/>
  <c r="C4" i="15"/>
  <c r="G9" i="15"/>
  <c r="B9" i="15"/>
  <c r="D44" i="13"/>
  <c r="D8" i="13" s="1"/>
  <c r="C44" i="13"/>
  <c r="C8" i="13" s="1"/>
  <c r="D6" i="13"/>
  <c r="C6" i="13"/>
  <c r="D39" i="13"/>
  <c r="D7" i="13" s="1"/>
  <c r="C39" i="13"/>
  <c r="C7" i="13" s="1"/>
  <c r="D5" i="13"/>
  <c r="C28" i="13"/>
  <c r="C5" i="13" s="1"/>
  <c r="B10" i="13"/>
  <c r="C8" i="12"/>
  <c r="D45" i="12"/>
  <c r="D8" i="12" s="1"/>
  <c r="C45" i="12"/>
  <c r="C6" i="12"/>
  <c r="D5" i="12"/>
  <c r="C27" i="12"/>
  <c r="C5" i="12" s="1"/>
  <c r="D17" i="12"/>
  <c r="D4" i="12" s="1"/>
  <c r="C17" i="12"/>
  <c r="C4" i="12" s="1"/>
  <c r="B10" i="12"/>
  <c r="E4" i="12" l="1"/>
  <c r="E8" i="12"/>
  <c r="E7" i="15"/>
  <c r="F7" i="15" s="1"/>
  <c r="E8" i="15"/>
  <c r="E6" i="15"/>
  <c r="F6" i="15" s="1"/>
  <c r="E7" i="17"/>
  <c r="E6" i="19"/>
  <c r="E7" i="19"/>
  <c r="E8" i="19"/>
  <c r="E4" i="16"/>
  <c r="F4" i="16" s="1"/>
  <c r="D10" i="19"/>
  <c r="E5" i="19"/>
  <c r="E5" i="15"/>
  <c r="E6" i="13"/>
  <c r="E5" i="12"/>
  <c r="C10" i="18"/>
  <c r="D10" i="18"/>
  <c r="E5" i="18"/>
  <c r="E7" i="18"/>
  <c r="E6" i="18"/>
  <c r="E8" i="18"/>
  <c r="C10" i="19"/>
  <c r="E4" i="19"/>
  <c r="E4" i="18"/>
  <c r="E5" i="17"/>
  <c r="D10" i="17"/>
  <c r="C10" i="17"/>
  <c r="E8" i="17"/>
  <c r="E4" i="17"/>
  <c r="E8" i="16"/>
  <c r="E6" i="16"/>
  <c r="E5" i="16"/>
  <c r="E7" i="16"/>
  <c r="C10" i="16"/>
  <c r="D9" i="15"/>
  <c r="E4" i="15"/>
  <c r="C9" i="15"/>
  <c r="D4" i="13"/>
  <c r="D10" i="13" s="1"/>
  <c r="E7" i="13"/>
  <c r="E5" i="13"/>
  <c r="E8" i="13"/>
  <c r="C10" i="13"/>
  <c r="D10" i="12"/>
  <c r="E10" i="16" l="1"/>
  <c r="E10" i="19"/>
  <c r="F4" i="19"/>
  <c r="F4" i="18"/>
  <c r="E10" i="18"/>
  <c r="F4" i="17"/>
  <c r="E10" i="17"/>
  <c r="F4" i="15"/>
  <c r="F11" i="15" s="1"/>
  <c r="E9" i="15"/>
  <c r="E4" i="13"/>
  <c r="E10" i="13" s="1"/>
  <c r="D5" i="9"/>
  <c r="D39" i="9"/>
  <c r="C39" i="9"/>
  <c r="C8" i="9" s="1"/>
  <c r="C6" i="9"/>
  <c r="C34" i="9"/>
  <c r="C7" i="9" s="1"/>
  <c r="C22" i="9"/>
  <c r="C5" i="9" s="1"/>
  <c r="D17" i="9"/>
  <c r="D4" i="9" s="1"/>
  <c r="C17" i="9"/>
  <c r="C4" i="9" s="1"/>
  <c r="B10" i="9"/>
  <c r="D8" i="9"/>
  <c r="C10" i="9" l="1"/>
  <c r="D10" i="9"/>
  <c r="E4" i="9" l="1"/>
  <c r="E10" i="9" s="1"/>
  <c r="E6" i="12" l="1"/>
  <c r="C7" i="12"/>
  <c r="C10" i="12" s="1"/>
  <c r="E7" i="12" l="1"/>
  <c r="E10" i="12" s="1"/>
</calcChain>
</file>

<file path=xl/sharedStrings.xml><?xml version="1.0" encoding="utf-8"?>
<sst xmlns="http://schemas.openxmlformats.org/spreadsheetml/2006/main" count="665" uniqueCount="134">
  <si>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</si>
  <si>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</si>
  <si>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</si>
  <si>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</si>
  <si>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</si>
  <si>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</si>
  <si>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</si>
  <si>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</si>
  <si>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</si>
  <si>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Total Transctions for Month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</si>
  <si>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</si>
  <si>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</si>
  <si>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</si>
  <si>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</si>
  <si>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</si>
  <si>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</si>
  <si>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</si>
  <si>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</si>
  <si>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Advertisement</t>
  </si>
  <si>
    <t>Walmart</t>
  </si>
  <si>
    <t>Beginning</t>
  </si>
  <si>
    <t>Balance</t>
  </si>
  <si>
    <t>Minuteman Press</t>
  </si>
  <si>
    <t>Deposit-Advertising</t>
  </si>
  <si>
    <t>Deposit-ELS Feb</t>
  </si>
  <si>
    <t xml:space="preserve"> </t>
  </si>
  <si>
    <t>Sunbiz</t>
  </si>
  <si>
    <t>BINGO :</t>
  </si>
  <si>
    <t>Total Transactions for Month</t>
  </si>
  <si>
    <t>Safe Deposit Box Payment</t>
  </si>
  <si>
    <t>No Activity</t>
  </si>
  <si>
    <t>Postage-Election Supplies</t>
  </si>
  <si>
    <t>Inkcartridges-Office Supplies</t>
  </si>
  <si>
    <t>TOTAL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</si>
  <si>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</si>
  <si>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</si>
  <si>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</si>
  <si>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</si>
  <si>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</si>
  <si>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</si>
  <si>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</si>
  <si>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</si>
  <si>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</si>
  <si>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</si>
  <si>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</si>
  <si>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</si>
  <si>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INCOME</t>
  </si>
  <si>
    <t>ADVERTISING</t>
  </si>
  <si>
    <t>-</t>
  </si>
  <si>
    <t>MEMBERSHIP</t>
  </si>
  <si>
    <t>TOTAL INCOME</t>
  </si>
  <si>
    <t>INTEREST BY ACCOUNT</t>
  </si>
  <si>
    <t>INTEREST</t>
  </si>
  <si>
    <t>TOTAL MONTHLY INTEREST</t>
  </si>
  <si>
    <t>EXPENSES</t>
  </si>
  <si>
    <t>OFFICE SUPPLIES</t>
  </si>
  <si>
    <t>ACTIVITIES SUPPLIES</t>
  </si>
  <si>
    <t>NEWSLETTER-MINUTEMAN PRESS</t>
  </si>
  <si>
    <t>POSTAGE-ELS</t>
  </si>
  <si>
    <t>SAFE DEPOSIT RENTAL</t>
  </si>
  <si>
    <t>BANK SERVICE FEES</t>
  </si>
  <si>
    <t>FEDERAL TAXES</t>
  </si>
  <si>
    <t>WEBSITE FEES</t>
  </si>
  <si>
    <t>LAWYER-EXPENSE COURT CASE-ALBERT</t>
  </si>
  <si>
    <t>SUNBIZ</t>
  </si>
  <si>
    <t>NETWORKING SEMINAR</t>
  </si>
  <si>
    <t>FMO TRAINING</t>
  </si>
  <si>
    <t>TOTAL MONTHLY OPERATING EXPENSES</t>
  </si>
  <si>
    <t>ADVERTISING Gulfstream Newsletter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</si>
  <si>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</si>
  <si>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</si>
  <si>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</si>
  <si>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</si>
  <si>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</si>
  <si>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</si>
  <si>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</si>
  <si>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</si>
  <si>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</si>
  <si>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</si>
  <si>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</si>
  <si>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</si>
  <si>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Xfer from Membership</t>
  </si>
  <si>
    <t>Xfer to Operations</t>
  </si>
  <si>
    <t>Check # 4055-Henderson/Sachs</t>
  </si>
  <si>
    <t>Pizza Hut</t>
  </si>
  <si>
    <t>Check # 4070-Denise-Food Pantry</t>
  </si>
  <si>
    <t>Check # 4071-Linda S-Vets</t>
  </si>
  <si>
    <t>Check # 4072-Linda S-Movie</t>
  </si>
  <si>
    <t>Vistaprint-Office Supplies</t>
  </si>
  <si>
    <t>Check # 4056-Henderson/Sachs</t>
  </si>
  <si>
    <t>Redbox</t>
  </si>
  <si>
    <t>Check # 4057-Henderson/Sachs</t>
  </si>
  <si>
    <t>Deposit-Albert</t>
  </si>
  <si>
    <t>Deposit-ELS Mar</t>
  </si>
  <si>
    <t>Subway</t>
  </si>
  <si>
    <t>Check # 4058-Henderson/Sachs</t>
  </si>
  <si>
    <t>Deposit-ELS April</t>
  </si>
  <si>
    <t>Walgreens</t>
  </si>
  <si>
    <t>Sams</t>
  </si>
  <si>
    <t>Aldi</t>
  </si>
  <si>
    <t>Check # 4059-Henderson/Sachs</t>
  </si>
  <si>
    <t>Deposit-ELS May</t>
  </si>
  <si>
    <t>Domino's</t>
  </si>
  <si>
    <t>Publix</t>
  </si>
  <si>
    <t>Check 1006-Cash Bank</t>
  </si>
  <si>
    <t>Check # 4060-Henderson/Sachs</t>
  </si>
  <si>
    <t>Deposit-ELS June</t>
  </si>
  <si>
    <t>Check 1007-Bingo Chair</t>
  </si>
  <si>
    <t>Xfer from Operations-Correct Acct</t>
  </si>
  <si>
    <t>Walmart-Meatloaf Pan</t>
  </si>
  <si>
    <t>Xfer to Activities-Correct Acct</t>
  </si>
  <si>
    <t>Deposit July &amp; Aug</t>
  </si>
  <si>
    <t>Check # 4061-Henderson/Sachs</t>
  </si>
  <si>
    <t>Deposit-ELS July</t>
  </si>
  <si>
    <t>Sam's</t>
  </si>
  <si>
    <t>Check 1008-Bingo Supplies</t>
  </si>
  <si>
    <t>Check # 4062-Henderson/Sachs</t>
  </si>
  <si>
    <t>Deposit-ELS Aug</t>
  </si>
  <si>
    <t>Walmart-Return</t>
  </si>
  <si>
    <t>Office Supplies-Election</t>
  </si>
  <si>
    <t>Deposit-ELS Sept</t>
  </si>
  <si>
    <t>HostGator-Website Hosting/Name</t>
  </si>
  <si>
    <t>Sam's-Return</t>
  </si>
  <si>
    <t>Dollar Tree</t>
  </si>
  <si>
    <t>GFS</t>
  </si>
  <si>
    <t>Lowe's</t>
  </si>
  <si>
    <t>2021 INCOME &amp; EXPENSES</t>
  </si>
  <si>
    <t>ALBERT PAYMENT ON LAW SUIT</t>
  </si>
  <si>
    <t>Xfer from Membership-Lawyers Fees</t>
  </si>
  <si>
    <t>Sams-Office Supplies</t>
  </si>
  <si>
    <t>Deposit-ELS Oct</t>
  </si>
  <si>
    <t>Deposit-ELS Nov</t>
  </si>
  <si>
    <t>Walmart-Office Supplies</t>
  </si>
  <si>
    <t>Check # 1010-Bingo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</si>
</sst>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0" xfId="0" applyAlignment="1"/>
    <xf numFmtId="4" fontId="0" fillId="0" borderId="3" xfId="0" applyNumberFormat="1" applyBorder="1"/>
    <xf numFmtId="4" fontId="0" fillId="2" borderId="0" xfId="0" applyNumberFormat="1" applyFill="1"/>
    <xf numFmtId="4" fontId="1" fillId="0" borderId="0" xfId="0" applyNumberFormat="1" applyFont="1"/>
    <xf numFmtId="4" fontId="0" fillId="2" borderId="2" xfId="0" applyNumberFormat="1" applyFill="1" applyBorder="1"/>
    <xf numFmtId="0" fontId="0" fillId="0" borderId="0" xfId="0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14" fontId="0" fillId="0" borderId="0" xfId="0" applyNumberFormat="1"/>
    <xf numFmtId="2" fontId="0" fillId="0" borderId="0" xfId="0" applyNumberFormat="1"/>
    <xf numFmtId="2" fontId="0" fillId="0" borderId="3" xfId="0" applyNumberFormat="1" applyBorder="1"/>
    <xf numFmtId="4" fontId="0" fillId="0" borderId="0" xfId="0" applyNumberFormat="1" applyBorder="1" applyAlignment="1">
      <alignment horizontal="center"/>
    </xf>
    <xf numFmtId="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E9" sqref="E9"/>
    </sheetView>
  </sheetViews>
  <sheetFormatPr defaultRowHeight="15" x14ac:dyDescent="0.25"/>
  <cols>
    <col min="1" max="1" width="35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24" t="s">
        <v>69</v>
      </c>
      <c r="B1" s="24"/>
      <c r="C1" s="24"/>
      <c r="D1" s="24"/>
      <c r="E1" s="24"/>
    </row>
    <row r="2" spans="1:5" x14ac:dyDescent="0.25">
      <c r="A2" s="1" t="s">
        <v>0</v>
      </c>
    </row>
    <row r="3" spans="1:5" x14ac:dyDescent="0.25">
      <c r="B3" s="2">
        <v>44197</v>
      </c>
      <c r="C3" s="4" t="s">
        <v>15</v>
      </c>
      <c r="D3" s="4" t="s">
        <v>16</v>
      </c>
      <c r="E3" s="2">
        <v>44227</v>
      </c>
    </row>
    <row r="4" spans="1:5" x14ac:dyDescent="0.25">
      <c r="A4" t="s">
        <v>1</v>
      </c>
      <c r="B4" s="3">
        <v>1509.89</v>
      </c>
      <c r="C4" s="3">
        <f>C17</f>
        <v>4000</v>
      </c>
      <c r="D4" s="3">
        <f>D17</f>
        <v>240.17</v>
      </c>
      <c r="E4" s="3">
        <f>B4+C4-D4</f>
        <v>5269.72</v>
      </c>
    </row>
    <row r="5" spans="1:5" x14ac:dyDescent="0.25">
      <c r="A5" t="s">
        <v>2</v>
      </c>
      <c r="B5" s="3">
        <v>1107.3900000000001</v>
      </c>
      <c r="C5" s="7">
        <f>C22</f>
        <v>0</v>
      </c>
      <c r="D5" s="7">
        <f>D22</f>
        <v>0</v>
      </c>
      <c r="E5" s="3">
        <f t="shared" ref="E5:E8" si="0">B5+C5-D5</f>
        <v>1107.3900000000001</v>
      </c>
    </row>
    <row r="6" spans="1:5" x14ac:dyDescent="0.25">
      <c r="A6" t="s">
        <v>4</v>
      </c>
      <c r="B6" s="3">
        <v>504.35</v>
      </c>
      <c r="C6" s="3">
        <f>C27</f>
        <v>0</v>
      </c>
      <c r="D6" s="3">
        <f>D27</f>
        <v>0</v>
      </c>
      <c r="E6" s="3">
        <f t="shared" si="0"/>
        <v>504.35</v>
      </c>
    </row>
    <row r="7" spans="1:5" x14ac:dyDescent="0.25">
      <c r="A7" t="s">
        <v>3</v>
      </c>
      <c r="B7" s="3">
        <v>4592.5</v>
      </c>
      <c r="C7" s="3">
        <f>C34</f>
        <v>170.14</v>
      </c>
      <c r="D7" s="3">
        <f>D34</f>
        <v>4000</v>
      </c>
      <c r="E7" s="3">
        <f t="shared" si="0"/>
        <v>762.64000000000033</v>
      </c>
    </row>
    <row r="8" spans="1:5" x14ac:dyDescent="0.25">
      <c r="A8" t="s">
        <v>5</v>
      </c>
      <c r="B8" s="5">
        <v>10009.870000000001</v>
      </c>
      <c r="C8" s="5">
        <f>C39</f>
        <v>0.85</v>
      </c>
      <c r="D8" s="5">
        <f>D39</f>
        <v>0</v>
      </c>
      <c r="E8" s="3">
        <f t="shared" si="0"/>
        <v>10010.720000000001</v>
      </c>
    </row>
    <row r="9" spans="1:5" x14ac:dyDescent="0.25">
      <c r="E9" s="9"/>
    </row>
    <row r="10" spans="1:5" ht="15.75" thickBot="1" x14ac:dyDescent="0.3">
      <c r="A10" t="s">
        <v>6</v>
      </c>
      <c r="B10" s="6">
        <f>SUM(B4:B9)</f>
        <v>17724</v>
      </c>
      <c r="C10" s="6">
        <f t="shared" ref="C10:E10" si="1">SUM(C4:C9)</f>
        <v>4170.9900000000007</v>
      </c>
      <c r="D10" s="6">
        <f t="shared" si="1"/>
        <v>4240.17</v>
      </c>
      <c r="E10" s="6">
        <f t="shared" si="1"/>
        <v>17654.820000000003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81</v>
      </c>
      <c r="C13" s="3">
        <v>4000</v>
      </c>
    </row>
    <row r="14" spans="1:5" x14ac:dyDescent="0.25">
      <c r="A14" t="s">
        <v>26</v>
      </c>
      <c r="D14" s="3">
        <v>61.25</v>
      </c>
    </row>
    <row r="15" spans="1:5" x14ac:dyDescent="0.25">
      <c r="A15" t="s">
        <v>22</v>
      </c>
      <c r="D15" s="3">
        <v>178.92</v>
      </c>
    </row>
    <row r="16" spans="1:5" x14ac:dyDescent="0.25">
      <c r="C16" s="9"/>
      <c r="D16" s="9"/>
    </row>
    <row r="17" spans="1:5" ht="15.75" thickBot="1" x14ac:dyDescent="0.3">
      <c r="A17" t="s">
        <v>28</v>
      </c>
      <c r="C17" s="6">
        <f>SUM(C13:C16)</f>
        <v>4000</v>
      </c>
      <c r="D17" s="6">
        <f>SUM(D13:D16)</f>
        <v>240.17</v>
      </c>
    </row>
    <row r="18" spans="1:5" ht="15.75" thickTop="1" x14ac:dyDescent="0.25"/>
    <row r="19" spans="1:5" x14ac:dyDescent="0.25">
      <c r="A19" s="1" t="s">
        <v>14</v>
      </c>
    </row>
    <row r="20" spans="1:5" x14ac:dyDescent="0.25">
      <c r="A20" t="s">
        <v>30</v>
      </c>
      <c r="E20" s="7"/>
    </row>
    <row r="21" spans="1:5" x14ac:dyDescent="0.25">
      <c r="C21" s="9"/>
      <c r="D21" s="9"/>
      <c r="E21" s="7"/>
    </row>
    <row r="22" spans="1:5" ht="15.75" thickBot="1" x14ac:dyDescent="0.3">
      <c r="A22" t="s">
        <v>28</v>
      </c>
      <c r="C22" s="6">
        <f>SUM(C20:C21)</f>
        <v>0</v>
      </c>
      <c r="D22" s="6">
        <f>SUM(D20:D21)</f>
        <v>0</v>
      </c>
      <c r="E22" s="7"/>
    </row>
    <row r="23" spans="1:5" ht="15.75" thickTop="1" x14ac:dyDescent="0.25">
      <c r="E23" s="7"/>
    </row>
    <row r="24" spans="1:5" x14ac:dyDescent="0.25">
      <c r="A24" s="1" t="s">
        <v>12</v>
      </c>
    </row>
    <row r="25" spans="1:5" x14ac:dyDescent="0.25">
      <c r="A25" t="s">
        <v>30</v>
      </c>
    </row>
    <row r="26" spans="1:5" x14ac:dyDescent="0.25">
      <c r="C26" s="9"/>
      <c r="D26" s="9"/>
    </row>
    <row r="27" spans="1:5" ht="15.75" thickBot="1" x14ac:dyDescent="0.3">
      <c r="A27" t="s">
        <v>28</v>
      </c>
      <c r="C27" s="6">
        <f>SUM(C25:C26)</f>
        <v>0</v>
      </c>
      <c r="D27" s="6">
        <f>SUM(D25)</f>
        <v>0</v>
      </c>
    </row>
    <row r="28" spans="1:5" ht="15.75" thickTop="1" x14ac:dyDescent="0.25"/>
    <row r="29" spans="1:5" x14ac:dyDescent="0.25">
      <c r="A29" s="1" t="s">
        <v>11</v>
      </c>
      <c r="E29" s="7"/>
    </row>
    <row r="30" spans="1:5" x14ac:dyDescent="0.25">
      <c r="A30" t="s">
        <v>8</v>
      </c>
      <c r="C30" s="3">
        <v>170</v>
      </c>
    </row>
    <row r="31" spans="1:5" x14ac:dyDescent="0.25">
      <c r="A31" t="s">
        <v>10</v>
      </c>
      <c r="C31" s="3">
        <v>0.14000000000000001</v>
      </c>
    </row>
    <row r="32" spans="1:5" x14ac:dyDescent="0.25">
      <c r="A32" t="s">
        <v>82</v>
      </c>
      <c r="D32" s="3">
        <v>4000</v>
      </c>
    </row>
    <row r="33" spans="1:4" x14ac:dyDescent="0.25">
      <c r="C33" s="9"/>
      <c r="D33" s="9"/>
    </row>
    <row r="34" spans="1:4" ht="15.75" thickBot="1" x14ac:dyDescent="0.3">
      <c r="A34" t="s">
        <v>28</v>
      </c>
      <c r="C34" s="6">
        <f>SUM(C30:C31)</f>
        <v>170.14</v>
      </c>
      <c r="D34" s="6">
        <f>SUM(D32:D33)</f>
        <v>4000</v>
      </c>
    </row>
    <row r="35" spans="1:4" ht="15.75" thickTop="1" x14ac:dyDescent="0.25"/>
    <row r="36" spans="1:4" x14ac:dyDescent="0.25">
      <c r="A36" s="1" t="s">
        <v>13</v>
      </c>
    </row>
    <row r="37" spans="1:4" s="3" customFormat="1" x14ac:dyDescent="0.25">
      <c r="A37" t="s">
        <v>10</v>
      </c>
      <c r="C37" s="5">
        <v>0.85</v>
      </c>
      <c r="D37" s="5"/>
    </row>
    <row r="38" spans="1:4" s="3" customFormat="1" x14ac:dyDescent="0.25">
      <c r="A38"/>
      <c r="C38" s="7"/>
      <c r="D38" s="7"/>
    </row>
    <row r="39" spans="1:4" s="3" customFormat="1" ht="15.75" thickBot="1" x14ac:dyDescent="0.3">
      <c r="A39" t="s">
        <v>28</v>
      </c>
      <c r="C39" s="6">
        <f>SUM(C37:C37)</f>
        <v>0.85</v>
      </c>
      <c r="D39" s="6">
        <f>SUM(D37:D37)</f>
        <v>0</v>
      </c>
    </row>
    <row r="40" spans="1:4" s="3" customFormat="1" ht="15.75" thickTop="1" x14ac:dyDescent="0.25">
      <c r="A40" t="s">
        <v>25</v>
      </c>
    </row>
  </sheetData>
  <mergeCells count="1">
    <mergeCell ref="A1:E1"/>
  </mergeCells>
  <pageMargins left="0.7" right="0.45" top="0" bottom="0" header="0.3" footer="0.3"/>
  <pageSetup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A31" sqref="A3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6" x14ac:dyDescent="0.25">
      <c r="A1" s="24" t="s">
        <v>70</v>
      </c>
      <c r="B1" s="24"/>
      <c r="C1" s="24"/>
      <c r="D1" s="24"/>
      <c r="E1" s="24"/>
    </row>
    <row r="2" spans="1:6" x14ac:dyDescent="0.25">
      <c r="A2" s="1" t="s">
        <v>0</v>
      </c>
    </row>
    <row r="3" spans="1:6" x14ac:dyDescent="0.25">
      <c r="B3" s="2">
        <v>44228</v>
      </c>
      <c r="C3" s="4" t="s">
        <v>15</v>
      </c>
      <c r="D3" s="4" t="s">
        <v>16</v>
      </c>
      <c r="E3" s="2">
        <v>44255</v>
      </c>
    </row>
    <row r="4" spans="1:6" x14ac:dyDescent="0.25">
      <c r="A4" t="s">
        <v>1</v>
      </c>
      <c r="B4" s="3">
        <v>5269.72</v>
      </c>
      <c r="C4" s="3">
        <f>C17</f>
        <v>75</v>
      </c>
      <c r="D4" s="10">
        <f>D17</f>
        <v>1778.92</v>
      </c>
      <c r="E4" s="3">
        <f>B4+C4-D4</f>
        <v>3565.8</v>
      </c>
    </row>
    <row r="5" spans="1:6" x14ac:dyDescent="0.25">
      <c r="A5" t="s">
        <v>2</v>
      </c>
      <c r="B5" s="3">
        <v>1107.3900000000001</v>
      </c>
      <c r="C5" s="7">
        <f>C27</f>
        <v>0</v>
      </c>
      <c r="D5" s="7">
        <f>D27</f>
        <v>266.58999999999997</v>
      </c>
      <c r="E5" s="3">
        <f t="shared" ref="E5:E8" si="0">B5+C5-D5</f>
        <v>840.80000000000018</v>
      </c>
      <c r="F5" s="4"/>
    </row>
    <row r="6" spans="1:6" x14ac:dyDescent="0.25">
      <c r="A6" t="s">
        <v>4</v>
      </c>
      <c r="B6" s="3">
        <v>504.35</v>
      </c>
      <c r="C6" s="3">
        <f>C33</f>
        <v>0</v>
      </c>
      <c r="D6" s="3">
        <f>D33</f>
        <v>0</v>
      </c>
      <c r="E6" s="3">
        <f t="shared" si="0"/>
        <v>504.35</v>
      </c>
    </row>
    <row r="7" spans="1:6" x14ac:dyDescent="0.25">
      <c r="A7" t="s">
        <v>3</v>
      </c>
      <c r="B7" s="3">
        <v>762.64</v>
      </c>
      <c r="C7" s="3">
        <f>C39</f>
        <v>130.03</v>
      </c>
      <c r="D7" s="3">
        <f>D39</f>
        <v>0</v>
      </c>
      <c r="E7" s="3">
        <f t="shared" si="0"/>
        <v>892.67</v>
      </c>
    </row>
    <row r="8" spans="1:6" x14ac:dyDescent="0.25">
      <c r="A8" t="s">
        <v>5</v>
      </c>
      <c r="B8" s="5">
        <v>10010.719999999999</v>
      </c>
      <c r="C8" s="5">
        <f>C43</f>
        <v>0.77</v>
      </c>
      <c r="D8" s="5">
        <f>D45</f>
        <v>0</v>
      </c>
      <c r="E8" s="5">
        <f t="shared" si="0"/>
        <v>10011.49</v>
      </c>
    </row>
    <row r="10" spans="1:6" ht="15.75" thickBot="1" x14ac:dyDescent="0.3">
      <c r="A10" t="s">
        <v>6</v>
      </c>
      <c r="B10" s="6">
        <f>SUM(B4:B9)</f>
        <v>17654.82</v>
      </c>
      <c r="C10" s="6">
        <f t="shared" ref="C10:E10" si="1">SUM(C4:C9)</f>
        <v>205.8</v>
      </c>
      <c r="D10" s="6">
        <f t="shared" si="1"/>
        <v>2045.51</v>
      </c>
      <c r="E10" s="6">
        <f t="shared" si="1"/>
        <v>15815.11</v>
      </c>
    </row>
    <row r="11" spans="1:6" ht="15.75" thickTop="1" x14ac:dyDescent="0.25"/>
    <row r="12" spans="1:6" x14ac:dyDescent="0.25">
      <c r="A12" s="1" t="s">
        <v>7</v>
      </c>
    </row>
    <row r="13" spans="1:6" x14ac:dyDescent="0.25">
      <c r="A13" t="s">
        <v>23</v>
      </c>
      <c r="C13" s="3">
        <v>75</v>
      </c>
    </row>
    <row r="14" spans="1:6" x14ac:dyDescent="0.25">
      <c r="A14" t="s">
        <v>83</v>
      </c>
      <c r="D14" s="3">
        <v>1600</v>
      </c>
    </row>
    <row r="15" spans="1:6" s="3" customFormat="1" x14ac:dyDescent="0.25">
      <c r="A15" t="s">
        <v>22</v>
      </c>
      <c r="D15" s="3">
        <v>178.92</v>
      </c>
    </row>
    <row r="16" spans="1:6" x14ac:dyDescent="0.25">
      <c r="C16" s="9"/>
      <c r="D16" s="9"/>
    </row>
    <row r="17" spans="1:4" s="3" customFormat="1" ht="15.75" thickBot="1" x14ac:dyDescent="0.3">
      <c r="A17" t="s">
        <v>28</v>
      </c>
      <c r="C17" s="6">
        <f>SUM(C13:C16)</f>
        <v>75</v>
      </c>
      <c r="D17" s="12">
        <f>SUM(D13:D16)</f>
        <v>1778.92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14</v>
      </c>
    </row>
    <row r="20" spans="1:4" s="3" customFormat="1" x14ac:dyDescent="0.25">
      <c r="A20" s="13" t="s">
        <v>85</v>
      </c>
      <c r="D20" s="3">
        <v>57.45</v>
      </c>
    </row>
    <row r="21" spans="1:4" s="3" customFormat="1" x14ac:dyDescent="0.25">
      <c r="A21" s="13" t="s">
        <v>86</v>
      </c>
      <c r="D21" s="3">
        <v>40.909999999999997</v>
      </c>
    </row>
    <row r="22" spans="1:4" s="3" customFormat="1" x14ac:dyDescent="0.25">
      <c r="A22" s="13" t="s">
        <v>87</v>
      </c>
      <c r="D22" s="3">
        <v>3.2</v>
      </c>
    </row>
    <row r="23" spans="1:4" s="3" customFormat="1" x14ac:dyDescent="0.25">
      <c r="A23" t="s">
        <v>19</v>
      </c>
      <c r="D23" s="3">
        <v>120</v>
      </c>
    </row>
    <row r="24" spans="1:4" s="3" customFormat="1" x14ac:dyDescent="0.25">
      <c r="A24" t="s">
        <v>84</v>
      </c>
      <c r="D24" s="3">
        <v>41.33</v>
      </c>
    </row>
    <row r="25" spans="1:4" s="3" customFormat="1" x14ac:dyDescent="0.25">
      <c r="A25" t="s">
        <v>19</v>
      </c>
      <c r="D25" s="3">
        <v>3.7</v>
      </c>
    </row>
    <row r="26" spans="1:4" x14ac:dyDescent="0.25">
      <c r="C26" s="9"/>
      <c r="D26" s="9"/>
    </row>
    <row r="27" spans="1:4" s="3" customFormat="1" ht="15.75" thickBot="1" x14ac:dyDescent="0.3">
      <c r="A27" t="s">
        <v>28</v>
      </c>
      <c r="C27" s="6">
        <f>SUM(C23:C26)</f>
        <v>0</v>
      </c>
      <c r="D27" s="6">
        <f>SUM(D20:D26)</f>
        <v>266.58999999999997</v>
      </c>
    </row>
    <row r="28" spans="1:4" s="3" customFormat="1" ht="15.75" thickTop="1" x14ac:dyDescent="0.25">
      <c r="A28"/>
      <c r="C28" s="7"/>
      <c r="D28" s="7"/>
    </row>
    <row r="29" spans="1:4" s="3" customFormat="1" x14ac:dyDescent="0.25">
      <c r="A29" s="1" t="s">
        <v>12</v>
      </c>
    </row>
    <row r="30" spans="1:4" s="3" customFormat="1" x14ac:dyDescent="0.25">
      <c r="A30" s="1"/>
    </row>
    <row r="31" spans="1:4" s="3" customFormat="1" x14ac:dyDescent="0.25">
      <c r="A31" t="s">
        <v>30</v>
      </c>
    </row>
    <row r="32" spans="1:4" s="3" customFormat="1" x14ac:dyDescent="0.25">
      <c r="A32"/>
      <c r="C32" s="9"/>
      <c r="D32" s="9"/>
    </row>
    <row r="33" spans="1:6" s="3" customFormat="1" ht="15.75" thickBot="1" x14ac:dyDescent="0.3">
      <c r="A33" t="s">
        <v>28</v>
      </c>
      <c r="C33" s="6">
        <f>SUM(C31:C32)</f>
        <v>0</v>
      </c>
      <c r="D33" s="6">
        <f>SUM(D31:D32)</f>
        <v>0</v>
      </c>
    </row>
    <row r="34" spans="1:6" s="3" customFormat="1" ht="15.75" thickTop="1" x14ac:dyDescent="0.25">
      <c r="A34"/>
      <c r="C34" s="7"/>
      <c r="D34" s="7"/>
    </row>
    <row r="35" spans="1:6" s="3" customFormat="1" x14ac:dyDescent="0.25">
      <c r="A35" s="1" t="s">
        <v>11</v>
      </c>
    </row>
    <row r="36" spans="1:6" s="3" customFormat="1" x14ac:dyDescent="0.25">
      <c r="A36" t="s">
        <v>8</v>
      </c>
      <c r="C36" s="3">
        <v>130</v>
      </c>
    </row>
    <row r="37" spans="1:6" s="3" customFormat="1" x14ac:dyDescent="0.25">
      <c r="A37" t="s">
        <v>10</v>
      </c>
      <c r="C37" s="5">
        <v>0.03</v>
      </c>
      <c r="D37" s="5"/>
    </row>
    <row r="38" spans="1:6" s="3" customFormat="1" x14ac:dyDescent="0.25">
      <c r="A38"/>
      <c r="C38" s="7"/>
      <c r="D38" s="7"/>
    </row>
    <row r="39" spans="1:6" s="3" customFormat="1" ht="15.75" thickBot="1" x14ac:dyDescent="0.3">
      <c r="A39" t="s">
        <v>28</v>
      </c>
      <c r="C39" s="6">
        <f>SUM(C36:C37)</f>
        <v>130.03</v>
      </c>
      <c r="D39" s="6">
        <v>0</v>
      </c>
      <c r="F39"/>
    </row>
    <row r="40" spans="1:6" s="3" customFormat="1" ht="15.75" thickTop="1" x14ac:dyDescent="0.25">
      <c r="A40"/>
    </row>
    <row r="41" spans="1:6" s="3" customFormat="1" x14ac:dyDescent="0.25">
      <c r="A41" s="1" t="s">
        <v>13</v>
      </c>
    </row>
    <row r="42" spans="1:6" s="3" customFormat="1" x14ac:dyDescent="0.25">
      <c r="A42"/>
    </row>
    <row r="43" spans="1:6" s="3" customFormat="1" x14ac:dyDescent="0.25">
      <c r="A43" t="s">
        <v>10</v>
      </c>
      <c r="C43" s="5">
        <v>0.77</v>
      </c>
      <c r="D43" s="5"/>
    </row>
    <row r="45" spans="1:6" s="3" customFormat="1" ht="15.75" thickBot="1" x14ac:dyDescent="0.3">
      <c r="A45" t="s">
        <v>28</v>
      </c>
      <c r="C45" s="6">
        <f t="shared" ref="C45:D45" si="2">SUM(C43:C44)</f>
        <v>0.77</v>
      </c>
      <c r="D45" s="6">
        <f t="shared" si="2"/>
        <v>0</v>
      </c>
    </row>
    <row r="46" spans="1:6" s="3" customFormat="1" ht="15.75" thickTop="1" x14ac:dyDescent="0.25">
      <c r="A46" t="s">
        <v>25</v>
      </c>
    </row>
  </sheetData>
  <mergeCells count="1">
    <mergeCell ref="A1:E1"/>
  </mergeCells>
  <pageMargins left="0.7" right="0.2" top="0" bottom="0" header="0.3" footer="0.3"/>
  <pageSetup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6" workbookViewId="0">
      <selection activeCell="A36" sqref="A36:XFD36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24" t="s">
        <v>71</v>
      </c>
      <c r="B1" s="24"/>
      <c r="C1" s="24"/>
      <c r="D1" s="24"/>
      <c r="E1" s="24"/>
    </row>
    <row r="2" spans="1:5" x14ac:dyDescent="0.25">
      <c r="A2" s="1" t="s">
        <v>0</v>
      </c>
    </row>
    <row r="3" spans="1:5" x14ac:dyDescent="0.25">
      <c r="B3" s="2">
        <v>44256</v>
      </c>
      <c r="C3" s="4" t="s">
        <v>15</v>
      </c>
      <c r="D3" s="4" t="s">
        <v>16</v>
      </c>
      <c r="E3" s="2">
        <v>44286</v>
      </c>
    </row>
    <row r="4" spans="1:5" x14ac:dyDescent="0.25">
      <c r="A4" t="s">
        <v>1</v>
      </c>
      <c r="B4" s="3">
        <v>3565.8</v>
      </c>
      <c r="C4" s="3">
        <f>C20</f>
        <v>1255</v>
      </c>
      <c r="D4" s="3">
        <f>D20</f>
        <v>1950.63</v>
      </c>
      <c r="E4" s="3">
        <f>B4+C4-D4</f>
        <v>2870.17</v>
      </c>
    </row>
    <row r="5" spans="1:5" x14ac:dyDescent="0.25">
      <c r="A5" t="s">
        <v>2</v>
      </c>
      <c r="B5" s="3">
        <v>840.8</v>
      </c>
      <c r="C5" s="7">
        <f>C28</f>
        <v>286.14999999999998</v>
      </c>
      <c r="D5" s="7">
        <f>D28</f>
        <v>276.47000000000003</v>
      </c>
      <c r="E5" s="3">
        <f>B5+C5-D5</f>
        <v>850.47999999999979</v>
      </c>
    </row>
    <row r="6" spans="1:5" x14ac:dyDescent="0.25">
      <c r="A6" t="s">
        <v>4</v>
      </c>
      <c r="B6" s="3">
        <v>504.35</v>
      </c>
      <c r="C6" s="3">
        <f>C33</f>
        <v>0</v>
      </c>
      <c r="D6" s="3">
        <f>D33</f>
        <v>0</v>
      </c>
      <c r="E6" s="3">
        <f>B6+C6-D6</f>
        <v>504.35</v>
      </c>
    </row>
    <row r="7" spans="1:5" x14ac:dyDescent="0.25">
      <c r="A7" t="s">
        <v>3</v>
      </c>
      <c r="B7" s="3">
        <v>892.67</v>
      </c>
      <c r="C7" s="3">
        <f>C39</f>
        <v>60.04</v>
      </c>
      <c r="D7" s="3">
        <f>D39</f>
        <v>0</v>
      </c>
      <c r="E7" s="3">
        <f>B7+C7-D7</f>
        <v>952.70999999999992</v>
      </c>
    </row>
    <row r="8" spans="1:5" x14ac:dyDescent="0.25">
      <c r="A8" t="s">
        <v>5</v>
      </c>
      <c r="B8" s="5">
        <v>10011.49</v>
      </c>
      <c r="C8" s="5">
        <f>C44</f>
        <v>0.85</v>
      </c>
      <c r="D8" s="5">
        <f>D44</f>
        <v>0</v>
      </c>
      <c r="E8" s="5">
        <f t="shared" ref="E8" si="0">B8+C8-D8</f>
        <v>10012.34</v>
      </c>
    </row>
    <row r="10" spans="1:5" ht="15.75" thickBot="1" x14ac:dyDescent="0.3">
      <c r="A10" t="s">
        <v>6</v>
      </c>
      <c r="B10" s="6">
        <f>SUM(B4:B9)</f>
        <v>15815.11</v>
      </c>
      <c r="C10" s="6">
        <f>SUM(C4:C9)</f>
        <v>1602.04</v>
      </c>
      <c r="D10" s="6">
        <f>SUM(D4:D9)</f>
        <v>2227.1000000000004</v>
      </c>
      <c r="E10" s="6">
        <f>SUM(E4:E9)</f>
        <v>15190.05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23</v>
      </c>
      <c r="C13" s="3">
        <v>1255</v>
      </c>
    </row>
    <row r="14" spans="1:5" x14ac:dyDescent="0.25">
      <c r="A14" t="s">
        <v>89</v>
      </c>
      <c r="D14" s="3">
        <v>1600</v>
      </c>
    </row>
    <row r="15" spans="1:5" x14ac:dyDescent="0.25">
      <c r="A15" t="s">
        <v>29</v>
      </c>
      <c r="D15" s="3">
        <v>100</v>
      </c>
    </row>
    <row r="16" spans="1:5" x14ac:dyDescent="0.25">
      <c r="A16" t="s">
        <v>32</v>
      </c>
      <c r="D16" s="3">
        <v>44.71</v>
      </c>
    </row>
    <row r="17" spans="1:5" x14ac:dyDescent="0.25">
      <c r="A17" t="s">
        <v>88</v>
      </c>
      <c r="D17" s="3">
        <v>27</v>
      </c>
    </row>
    <row r="18" spans="1:5" x14ac:dyDescent="0.25">
      <c r="A18" t="s">
        <v>22</v>
      </c>
      <c r="D18" s="3">
        <v>178.92</v>
      </c>
    </row>
    <row r="19" spans="1:5" x14ac:dyDescent="0.25">
      <c r="C19" s="9"/>
      <c r="D19" s="9"/>
      <c r="E19" s="4"/>
    </row>
    <row r="20" spans="1:5" s="3" customFormat="1" ht="15.75" thickBot="1" x14ac:dyDescent="0.3">
      <c r="A20" t="s">
        <v>28</v>
      </c>
      <c r="C20" s="6">
        <f>SUM(C13:C19)</f>
        <v>1255</v>
      </c>
      <c r="D20" s="6">
        <f>SUM(D14:D19)</f>
        <v>1950.63</v>
      </c>
    </row>
    <row r="21" spans="1:5" s="3" customFormat="1" ht="15.75" thickTop="1" x14ac:dyDescent="0.25">
      <c r="A21"/>
    </row>
    <row r="22" spans="1:5" s="3" customFormat="1" x14ac:dyDescent="0.25">
      <c r="A22" s="1" t="s">
        <v>14</v>
      </c>
    </row>
    <row r="23" spans="1:5" s="3" customFormat="1" x14ac:dyDescent="0.25">
      <c r="A23" t="s">
        <v>24</v>
      </c>
      <c r="C23" s="3">
        <v>286.14999999999998</v>
      </c>
    </row>
    <row r="24" spans="1:5" s="3" customFormat="1" x14ac:dyDescent="0.25">
      <c r="A24" t="s">
        <v>19</v>
      </c>
      <c r="D24" s="3">
        <v>240</v>
      </c>
    </row>
    <row r="25" spans="1:5" s="3" customFormat="1" x14ac:dyDescent="0.25">
      <c r="A25" t="s">
        <v>84</v>
      </c>
      <c r="D25" s="3">
        <v>34.549999999999997</v>
      </c>
    </row>
    <row r="26" spans="1:5" s="3" customFormat="1" x14ac:dyDescent="0.25">
      <c r="A26" t="s">
        <v>90</v>
      </c>
      <c r="D26" s="3">
        <v>1.92</v>
      </c>
    </row>
    <row r="27" spans="1:5" x14ac:dyDescent="0.25">
      <c r="C27" s="9"/>
      <c r="D27" s="9"/>
    </row>
    <row r="28" spans="1:5" s="3" customFormat="1" ht="15.75" thickBot="1" x14ac:dyDescent="0.3">
      <c r="A28" t="s">
        <v>28</v>
      </c>
      <c r="C28" s="6">
        <f>SUM(C23:C27)</f>
        <v>286.14999999999998</v>
      </c>
      <c r="D28" s="6">
        <f>SUM(D24:D27)</f>
        <v>276.47000000000003</v>
      </c>
    </row>
    <row r="29" spans="1:5" s="3" customFormat="1" ht="15.75" thickTop="1" x14ac:dyDescent="0.25">
      <c r="A29"/>
    </row>
    <row r="30" spans="1:5" s="3" customFormat="1" x14ac:dyDescent="0.25">
      <c r="A30" s="1" t="s">
        <v>12</v>
      </c>
    </row>
    <row r="31" spans="1:5" s="3" customFormat="1" x14ac:dyDescent="0.25">
      <c r="A31" t="s">
        <v>30</v>
      </c>
      <c r="C31" s="3">
        <v>0</v>
      </c>
    </row>
    <row r="32" spans="1:5" x14ac:dyDescent="0.25">
      <c r="C32" s="9"/>
      <c r="D32" s="9"/>
    </row>
    <row r="33" spans="1:4" s="3" customFormat="1" ht="15.75" thickBot="1" x14ac:dyDescent="0.3">
      <c r="A33" t="s">
        <v>28</v>
      </c>
      <c r="C33" s="6">
        <f>SUM(C31:C32)</f>
        <v>0</v>
      </c>
      <c r="D33" s="6">
        <f>SUM(D31:D31)</f>
        <v>0</v>
      </c>
    </row>
    <row r="34" spans="1:4" s="3" customFormat="1" ht="15.75" thickTop="1" x14ac:dyDescent="0.25">
      <c r="A34"/>
    </row>
    <row r="35" spans="1:4" s="3" customFormat="1" x14ac:dyDescent="0.25">
      <c r="A35" s="1" t="s">
        <v>11</v>
      </c>
    </row>
    <row r="36" spans="1:4" s="3" customFormat="1" x14ac:dyDescent="0.25">
      <c r="A36" t="s">
        <v>8</v>
      </c>
      <c r="C36" s="7">
        <v>60</v>
      </c>
      <c r="D36" s="7"/>
    </row>
    <row r="37" spans="1:4" s="3" customFormat="1" x14ac:dyDescent="0.25">
      <c r="A37" t="s">
        <v>10</v>
      </c>
      <c r="C37" s="7">
        <v>0.04</v>
      </c>
      <c r="D37" s="7"/>
    </row>
    <row r="38" spans="1:4" x14ac:dyDescent="0.25">
      <c r="C38" s="9"/>
      <c r="D38" s="9"/>
    </row>
    <row r="39" spans="1:4" s="3" customFormat="1" ht="15.75" thickBot="1" x14ac:dyDescent="0.3">
      <c r="A39" t="s">
        <v>28</v>
      </c>
      <c r="C39" s="6">
        <f>SUM(C36:C38)</f>
        <v>60.04</v>
      </c>
      <c r="D39" s="6">
        <f>SUM(D36:D38)</f>
        <v>0</v>
      </c>
    </row>
    <row r="40" spans="1:4" s="3" customFormat="1" ht="15.75" thickTop="1" x14ac:dyDescent="0.25">
      <c r="A40"/>
    </row>
    <row r="41" spans="1:4" s="3" customFormat="1" x14ac:dyDescent="0.25">
      <c r="A41" s="1" t="s">
        <v>13</v>
      </c>
    </row>
    <row r="42" spans="1:4" s="3" customFormat="1" x14ac:dyDescent="0.25">
      <c r="A42" t="s">
        <v>10</v>
      </c>
      <c r="C42" s="5">
        <v>0.85</v>
      </c>
      <c r="D42" s="5"/>
    </row>
    <row r="44" spans="1:4" s="3" customFormat="1" ht="15.75" thickBot="1" x14ac:dyDescent="0.3">
      <c r="A44" t="s">
        <v>28</v>
      </c>
      <c r="C44" s="6">
        <f t="shared" ref="C44:D44" si="1">SUM(C42:C43)</f>
        <v>0.85</v>
      </c>
      <c r="D44" s="6">
        <f t="shared" si="1"/>
        <v>0</v>
      </c>
    </row>
    <row r="45" spans="1:4" s="3" customFormat="1" ht="15.75" thickTop="1" x14ac:dyDescent="0.25">
      <c r="A45" t="s">
        <v>25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A29" sqref="A29:XFD32"/>
    </sheetView>
  </sheetViews>
  <sheetFormatPr defaultRowHeight="15" x14ac:dyDescent="0.25"/>
  <cols>
    <col min="1" max="1" width="31.85546875" customWidth="1"/>
    <col min="2" max="2" width="14.7109375" style="3" customWidth="1"/>
    <col min="3" max="3" width="15.7109375" style="3" customWidth="1"/>
    <col min="4" max="4" width="14.28515625" style="3" customWidth="1"/>
    <col min="5" max="5" width="14.5703125" style="3" customWidth="1"/>
    <col min="6" max="6" width="10.140625" hidden="1" customWidth="1"/>
    <col min="7" max="7" width="18" hidden="1" customWidth="1"/>
  </cols>
  <sheetData>
    <row r="1" spans="1:7" x14ac:dyDescent="0.25">
      <c r="A1" s="24" t="s">
        <v>72</v>
      </c>
      <c r="B1" s="24"/>
      <c r="C1" s="24"/>
      <c r="D1" s="24"/>
      <c r="E1" s="24"/>
      <c r="G1" s="1" t="s">
        <v>20</v>
      </c>
    </row>
    <row r="2" spans="1:7" x14ac:dyDescent="0.25">
      <c r="A2" s="1" t="s">
        <v>0</v>
      </c>
      <c r="F2" t="s">
        <v>17</v>
      </c>
      <c r="G2" s="1" t="s">
        <v>21</v>
      </c>
    </row>
    <row r="3" spans="1:7" x14ac:dyDescent="0.25">
      <c r="B3" s="2">
        <v>44287</v>
      </c>
      <c r="C3" s="4" t="s">
        <v>15</v>
      </c>
      <c r="D3" s="4" t="s">
        <v>16</v>
      </c>
      <c r="E3" s="2">
        <v>44316</v>
      </c>
      <c r="G3" s="2">
        <v>42856</v>
      </c>
    </row>
    <row r="4" spans="1:7" x14ac:dyDescent="0.25">
      <c r="A4" t="s">
        <v>1</v>
      </c>
      <c r="B4" s="3">
        <v>2870.17</v>
      </c>
      <c r="C4" s="3">
        <f>C17</f>
        <v>5025</v>
      </c>
      <c r="D4" s="3">
        <f>D17</f>
        <v>1778.92</v>
      </c>
      <c r="E4" s="3">
        <f>B4+C4-D4</f>
        <v>6116.25</v>
      </c>
      <c r="F4" s="3">
        <f>E4-525.15</f>
        <v>5591.1</v>
      </c>
      <c r="G4" s="3">
        <v>25.15</v>
      </c>
    </row>
    <row r="5" spans="1:7" x14ac:dyDescent="0.25">
      <c r="A5" t="s">
        <v>2</v>
      </c>
      <c r="B5" s="3">
        <v>850.48</v>
      </c>
      <c r="C5" s="7">
        <f>C26</f>
        <v>276.47000000000003</v>
      </c>
      <c r="D5" s="7">
        <f>D26</f>
        <v>514.79999999999995</v>
      </c>
      <c r="E5" s="3">
        <f>B5+C5-D5</f>
        <v>612.15000000000009</v>
      </c>
      <c r="G5" s="3">
        <v>1500.12</v>
      </c>
    </row>
    <row r="6" spans="1:7" x14ac:dyDescent="0.25">
      <c r="A6" t="s">
        <v>4</v>
      </c>
      <c r="B6" s="3">
        <v>504.35</v>
      </c>
      <c r="C6" s="3">
        <f>C32</f>
        <v>0</v>
      </c>
      <c r="D6" s="3">
        <f>D32</f>
        <v>0</v>
      </c>
      <c r="E6" s="3">
        <f t="shared" ref="E6:E8" si="0">B6+C6-D6</f>
        <v>504.35</v>
      </c>
      <c r="F6" s="3">
        <f>E6-934.77</f>
        <v>-430.41999999999996</v>
      </c>
      <c r="G6" s="3">
        <v>934.77</v>
      </c>
    </row>
    <row r="7" spans="1:7" x14ac:dyDescent="0.25">
      <c r="A7" t="s">
        <v>3</v>
      </c>
      <c r="B7" s="3">
        <v>952.71</v>
      </c>
      <c r="C7" s="3">
        <f>C38</f>
        <v>60.04</v>
      </c>
      <c r="D7" s="3">
        <f>D38</f>
        <v>0</v>
      </c>
      <c r="E7" s="3">
        <f>B7+C7-D7</f>
        <v>1012.75</v>
      </c>
      <c r="F7" s="3">
        <f>E7-2299.54</f>
        <v>-1286.79</v>
      </c>
      <c r="G7" s="3">
        <v>1227.54</v>
      </c>
    </row>
    <row r="8" spans="1:7" x14ac:dyDescent="0.25">
      <c r="A8" t="s">
        <v>5</v>
      </c>
      <c r="B8" s="5">
        <v>10012.34</v>
      </c>
      <c r="C8" s="5">
        <f>C43</f>
        <v>0.82</v>
      </c>
      <c r="D8" s="5">
        <f>D43</f>
        <v>0</v>
      </c>
      <c r="E8" s="5">
        <f t="shared" si="0"/>
        <v>10013.16</v>
      </c>
      <c r="G8" s="5">
        <v>15160.44</v>
      </c>
    </row>
    <row r="9" spans="1:7" ht="15.75" thickBot="1" x14ac:dyDescent="0.3">
      <c r="A9" t="s">
        <v>6</v>
      </c>
      <c r="B9" s="6">
        <f>SUM(B4:B8)</f>
        <v>15190.05</v>
      </c>
      <c r="C9" s="6">
        <f>SUM(C4:C8)</f>
        <v>5362.33</v>
      </c>
      <c r="D9" s="6">
        <f>SUM(D4:D8)</f>
        <v>2293.7200000000003</v>
      </c>
      <c r="E9" s="6">
        <f>SUM(E4:E8)</f>
        <v>18258.66</v>
      </c>
      <c r="F9" s="3"/>
      <c r="G9" s="6">
        <f>SUM(G4:G8)</f>
        <v>18848.02</v>
      </c>
    </row>
    <row r="10" spans="1:7" ht="15.75" thickTop="1" x14ac:dyDescent="0.25"/>
    <row r="11" spans="1:7" x14ac:dyDescent="0.25">
      <c r="A11" s="1" t="s">
        <v>7</v>
      </c>
      <c r="F11" s="3">
        <f>F4+F7+F6</f>
        <v>3873.8900000000003</v>
      </c>
    </row>
    <row r="12" spans="1:7" x14ac:dyDescent="0.25">
      <c r="A12" t="s">
        <v>23</v>
      </c>
      <c r="C12" s="3">
        <v>25</v>
      </c>
    </row>
    <row r="13" spans="1:7" x14ac:dyDescent="0.25">
      <c r="A13" t="s">
        <v>92</v>
      </c>
      <c r="C13" s="3">
        <v>5000</v>
      </c>
    </row>
    <row r="14" spans="1:7" x14ac:dyDescent="0.25">
      <c r="A14" t="s">
        <v>91</v>
      </c>
      <c r="D14" s="3">
        <v>1600</v>
      </c>
    </row>
    <row r="15" spans="1:7" x14ac:dyDescent="0.25">
      <c r="A15" t="s">
        <v>22</v>
      </c>
      <c r="D15" s="3">
        <v>178.92</v>
      </c>
    </row>
    <row r="16" spans="1:7" x14ac:dyDescent="0.25">
      <c r="C16" s="9"/>
      <c r="D16" s="9"/>
    </row>
    <row r="17" spans="1:4" s="3" customFormat="1" ht="15.75" thickBot="1" x14ac:dyDescent="0.3">
      <c r="A17" t="s">
        <v>28</v>
      </c>
      <c r="C17" s="6">
        <f>SUM(C12:C16)</f>
        <v>5025</v>
      </c>
      <c r="D17" s="6">
        <f>SUM(D14:D16)</f>
        <v>1778.92</v>
      </c>
    </row>
    <row r="18" spans="1:4" s="3" customFormat="1" ht="15.75" thickTop="1" x14ac:dyDescent="0.25">
      <c r="A18"/>
    </row>
    <row r="19" spans="1:4" s="3" customFormat="1" x14ac:dyDescent="0.25">
      <c r="A19" s="1" t="s">
        <v>14</v>
      </c>
    </row>
    <row r="20" spans="1:4" s="3" customFormat="1" x14ac:dyDescent="0.25">
      <c r="A20" t="s">
        <v>93</v>
      </c>
      <c r="C20" s="3">
        <v>276.47000000000003</v>
      </c>
    </row>
    <row r="21" spans="1:4" s="3" customFormat="1" x14ac:dyDescent="0.25">
      <c r="A21" t="s">
        <v>19</v>
      </c>
      <c r="D21" s="3">
        <v>220</v>
      </c>
    </row>
    <row r="22" spans="1:4" s="3" customFormat="1" x14ac:dyDescent="0.25">
      <c r="A22" t="s">
        <v>90</v>
      </c>
      <c r="D22" s="3">
        <v>1.92</v>
      </c>
    </row>
    <row r="23" spans="1:4" s="3" customFormat="1" x14ac:dyDescent="0.25">
      <c r="A23" t="s">
        <v>94</v>
      </c>
      <c r="D23" s="3">
        <v>171.21</v>
      </c>
    </row>
    <row r="24" spans="1:4" s="3" customFormat="1" x14ac:dyDescent="0.25">
      <c r="A24" t="s">
        <v>84</v>
      </c>
      <c r="C24" s="7"/>
      <c r="D24" s="7">
        <v>121.67</v>
      </c>
    </row>
    <row r="25" spans="1:4" s="3" customFormat="1" x14ac:dyDescent="0.25">
      <c r="A25"/>
      <c r="C25" s="9"/>
      <c r="D25" s="9"/>
    </row>
    <row r="26" spans="1:4" s="3" customFormat="1" ht="15.75" thickBot="1" x14ac:dyDescent="0.3">
      <c r="A26"/>
      <c r="C26" s="6">
        <f>SUM(C20:C25)</f>
        <v>276.47000000000003</v>
      </c>
      <c r="D26" s="6">
        <f>SUM(D21:D25)</f>
        <v>514.79999999999995</v>
      </c>
    </row>
    <row r="27" spans="1:4" s="3" customFormat="1" ht="15.75" thickTop="1" x14ac:dyDescent="0.25">
      <c r="A27" t="s">
        <v>28</v>
      </c>
    </row>
    <row r="28" spans="1:4" s="3" customFormat="1" x14ac:dyDescent="0.25">
      <c r="A28"/>
    </row>
    <row r="29" spans="1:4" s="3" customFormat="1" x14ac:dyDescent="0.25">
      <c r="A29" s="1" t="s">
        <v>12</v>
      </c>
    </row>
    <row r="30" spans="1:4" s="3" customFormat="1" x14ac:dyDescent="0.25">
      <c r="A30" t="s">
        <v>30</v>
      </c>
      <c r="C30" s="7"/>
      <c r="D30" s="7"/>
    </row>
    <row r="31" spans="1:4" s="3" customFormat="1" x14ac:dyDescent="0.25">
      <c r="A31"/>
      <c r="C31" s="9"/>
      <c r="D31" s="9"/>
    </row>
    <row r="32" spans="1:4" s="3" customFormat="1" ht="15.75" thickBot="1" x14ac:dyDescent="0.3">
      <c r="A32" t="s">
        <v>28</v>
      </c>
      <c r="C32" s="6">
        <f>SUM(C29:C29)</f>
        <v>0</v>
      </c>
      <c r="D32" s="6">
        <f>SUM(D29:D29)</f>
        <v>0</v>
      </c>
    </row>
    <row r="33" spans="1:4" s="3" customFormat="1" ht="15.75" thickTop="1" x14ac:dyDescent="0.25"/>
    <row r="34" spans="1:4" s="3" customFormat="1" x14ac:dyDescent="0.25">
      <c r="A34" s="1" t="s">
        <v>11</v>
      </c>
    </row>
    <row r="35" spans="1:4" s="3" customFormat="1" x14ac:dyDescent="0.25">
      <c r="A35" t="s">
        <v>8</v>
      </c>
      <c r="C35" s="7">
        <v>60</v>
      </c>
      <c r="D35" s="7"/>
    </row>
    <row r="36" spans="1:4" s="3" customFormat="1" x14ac:dyDescent="0.25">
      <c r="A36" t="s">
        <v>10</v>
      </c>
      <c r="C36" s="7">
        <v>0.04</v>
      </c>
      <c r="D36" s="7"/>
    </row>
    <row r="37" spans="1:4" s="3" customFormat="1" x14ac:dyDescent="0.25">
      <c r="A37"/>
      <c r="C37" s="9"/>
      <c r="D37" s="9"/>
    </row>
    <row r="38" spans="1:4" s="3" customFormat="1" ht="15.75" thickBot="1" x14ac:dyDescent="0.3">
      <c r="A38" t="s">
        <v>28</v>
      </c>
      <c r="C38" s="6">
        <f>SUM(C35:C37)</f>
        <v>60.04</v>
      </c>
      <c r="D38" s="6">
        <f>SUM(D34:D34)</f>
        <v>0</v>
      </c>
    </row>
    <row r="39" spans="1:4" s="3" customFormat="1" ht="15.75" thickTop="1" x14ac:dyDescent="0.25"/>
    <row r="40" spans="1:4" s="3" customFormat="1" x14ac:dyDescent="0.25">
      <c r="A40" s="1" t="s">
        <v>13</v>
      </c>
      <c r="C40" s="7"/>
      <c r="D40" s="7"/>
    </row>
    <row r="41" spans="1:4" s="3" customFormat="1" x14ac:dyDescent="0.25">
      <c r="A41" t="s">
        <v>10</v>
      </c>
      <c r="C41" s="7">
        <v>0.82</v>
      </c>
      <c r="D41" s="7"/>
    </row>
    <row r="42" spans="1:4" s="3" customFormat="1" x14ac:dyDescent="0.25">
      <c r="A42"/>
      <c r="C42" s="9"/>
      <c r="D42" s="9"/>
    </row>
    <row r="43" spans="1:4" s="3" customFormat="1" ht="15.75" thickBot="1" x14ac:dyDescent="0.3">
      <c r="A43" t="s">
        <v>28</v>
      </c>
      <c r="C43" s="6">
        <f>SUM(C41:C42)</f>
        <v>0.82</v>
      </c>
      <c r="D43" s="6">
        <f>SUM(D40:D40)</f>
        <v>0</v>
      </c>
    </row>
    <row r="44" spans="1:4" s="3" customFormat="1" ht="15.75" thickTop="1" x14ac:dyDescent="0.25"/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A3" sqref="A3"/>
    </sheetView>
  </sheetViews>
  <sheetFormatPr defaultRowHeight="15" x14ac:dyDescent="0.25"/>
  <cols>
    <col min="1" max="1" width="35.14062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73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44317</v>
      </c>
      <c r="C3" s="4" t="s">
        <v>15</v>
      </c>
      <c r="D3" s="4" t="s">
        <v>16</v>
      </c>
      <c r="E3" s="2">
        <v>44347</v>
      </c>
    </row>
    <row r="4" spans="1:6" x14ac:dyDescent="0.25">
      <c r="A4" t="s">
        <v>1</v>
      </c>
      <c r="B4" s="3">
        <v>6116.25</v>
      </c>
      <c r="C4" s="3">
        <f>C17</f>
        <v>25</v>
      </c>
      <c r="D4" s="3">
        <f>D17</f>
        <v>1778.92</v>
      </c>
      <c r="E4" s="3">
        <f>B4+C4-D4</f>
        <v>4362.33</v>
      </c>
      <c r="F4" s="3">
        <f>E4-719.09</f>
        <v>3643.24</v>
      </c>
    </row>
    <row r="5" spans="1:6" x14ac:dyDescent="0.25">
      <c r="A5" t="s">
        <v>2</v>
      </c>
      <c r="B5" s="3">
        <v>612.15</v>
      </c>
      <c r="C5" s="7">
        <f>C33</f>
        <v>446.3</v>
      </c>
      <c r="D5" s="7">
        <f>D33</f>
        <v>588.48000000000013</v>
      </c>
      <c r="E5" s="3">
        <f>B5+C5-D5</f>
        <v>469.96999999999991</v>
      </c>
    </row>
    <row r="6" spans="1:6" x14ac:dyDescent="0.25">
      <c r="A6" t="s">
        <v>4</v>
      </c>
      <c r="B6" s="3">
        <v>504.35</v>
      </c>
      <c r="C6" s="3">
        <f>C38</f>
        <v>86</v>
      </c>
      <c r="D6" s="3">
        <f>D38</f>
        <v>0</v>
      </c>
      <c r="E6" s="3">
        <f>B6+C6-D6</f>
        <v>590.35</v>
      </c>
    </row>
    <row r="7" spans="1:6" x14ac:dyDescent="0.25">
      <c r="A7" t="s">
        <v>3</v>
      </c>
      <c r="B7" s="3">
        <v>1012.75</v>
      </c>
      <c r="C7" s="3">
        <f>C44</f>
        <v>60.04</v>
      </c>
      <c r="D7" s="3">
        <f>D44</f>
        <v>0</v>
      </c>
      <c r="E7" s="3">
        <f t="shared" ref="E7:E8" si="0">B7+C7-D7</f>
        <v>1072.79</v>
      </c>
    </row>
    <row r="8" spans="1:6" x14ac:dyDescent="0.25">
      <c r="A8" t="s">
        <v>5</v>
      </c>
      <c r="B8" s="5">
        <v>10013.16</v>
      </c>
      <c r="C8" s="5">
        <f>C49</f>
        <v>0.85</v>
      </c>
      <c r="D8" s="5">
        <f>D49</f>
        <v>0</v>
      </c>
      <c r="E8" s="5">
        <f t="shared" si="0"/>
        <v>10014.01</v>
      </c>
    </row>
    <row r="10" spans="1:6" ht="15.75" thickBot="1" x14ac:dyDescent="0.3">
      <c r="A10" t="s">
        <v>6</v>
      </c>
      <c r="B10" s="6">
        <f>SUM(B4:B9)</f>
        <v>18258.66</v>
      </c>
      <c r="C10" s="6">
        <f>SUM(C4:C9)</f>
        <v>618.18999999999994</v>
      </c>
      <c r="D10" s="6">
        <f>143.66+1070.58+693.94</f>
        <v>1908.18</v>
      </c>
      <c r="E10" s="6">
        <f>SUM(E4:E9)</f>
        <v>16509.45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  <c r="C13" s="3">
        <v>25</v>
      </c>
    </row>
    <row r="14" spans="1:6" x14ac:dyDescent="0.25">
      <c r="A14" t="s">
        <v>95</v>
      </c>
      <c r="D14" s="3">
        <v>1600</v>
      </c>
    </row>
    <row r="15" spans="1:6" x14ac:dyDescent="0.25">
      <c r="A15" t="s">
        <v>22</v>
      </c>
      <c r="D15" s="3">
        <v>178.92</v>
      </c>
    </row>
    <row r="16" spans="1:6" x14ac:dyDescent="0.25">
      <c r="C16" s="9"/>
      <c r="D16" s="9"/>
    </row>
    <row r="17" spans="1:5" s="3" customFormat="1" ht="16.5" thickBot="1" x14ac:dyDescent="0.3">
      <c r="A17" t="s">
        <v>28</v>
      </c>
      <c r="C17" s="6">
        <f>SUM(C13:C15)</f>
        <v>25</v>
      </c>
      <c r="D17" s="6">
        <f>SUM(D13:D15)</f>
        <v>1778.92</v>
      </c>
      <c r="E17" s="11"/>
    </row>
    <row r="18" spans="1:5" s="3" customFormat="1" ht="15.75" thickTop="1" x14ac:dyDescent="0.25">
      <c r="A18"/>
      <c r="C18" s="7"/>
      <c r="D18" s="7"/>
    </row>
    <row r="19" spans="1:5" s="3" customFormat="1" x14ac:dyDescent="0.25">
      <c r="A19" s="1" t="s">
        <v>14</v>
      </c>
    </row>
    <row r="20" spans="1:5" s="3" customFormat="1" x14ac:dyDescent="0.25">
      <c r="A20" t="s">
        <v>96</v>
      </c>
      <c r="C20" s="3">
        <v>446.3</v>
      </c>
    </row>
    <row r="21" spans="1:5" s="3" customFormat="1" x14ac:dyDescent="0.25">
      <c r="A21" t="s">
        <v>19</v>
      </c>
      <c r="D21" s="3">
        <v>220</v>
      </c>
    </row>
    <row r="22" spans="1:5" s="3" customFormat="1" x14ac:dyDescent="0.25">
      <c r="A22" t="s">
        <v>97</v>
      </c>
      <c r="D22" s="3">
        <v>31.92</v>
      </c>
    </row>
    <row r="23" spans="1:5" s="3" customFormat="1" x14ac:dyDescent="0.25">
      <c r="A23" t="s">
        <v>97</v>
      </c>
      <c r="D23" s="3">
        <v>10.64</v>
      </c>
    </row>
    <row r="24" spans="1:5" s="3" customFormat="1" x14ac:dyDescent="0.25">
      <c r="A24" t="s">
        <v>84</v>
      </c>
      <c r="C24" s="7"/>
      <c r="D24" s="7">
        <v>50.48</v>
      </c>
    </row>
    <row r="25" spans="1:5" s="3" customFormat="1" x14ac:dyDescent="0.25">
      <c r="A25" t="s">
        <v>90</v>
      </c>
      <c r="C25" s="7"/>
      <c r="D25" s="7">
        <v>1.92</v>
      </c>
    </row>
    <row r="26" spans="1:5" s="3" customFormat="1" x14ac:dyDescent="0.25">
      <c r="A26" t="s">
        <v>98</v>
      </c>
      <c r="C26" s="7"/>
      <c r="D26" s="7">
        <v>35.840000000000003</v>
      </c>
    </row>
    <row r="27" spans="1:5" s="3" customFormat="1" x14ac:dyDescent="0.25">
      <c r="A27" t="s">
        <v>98</v>
      </c>
      <c r="C27" s="7"/>
      <c r="D27" s="7">
        <v>118</v>
      </c>
    </row>
    <row r="28" spans="1:5" s="3" customFormat="1" x14ac:dyDescent="0.25">
      <c r="A28" t="s">
        <v>98</v>
      </c>
      <c r="C28" s="7"/>
      <c r="D28" s="7">
        <v>66.12</v>
      </c>
    </row>
    <row r="29" spans="1:5" s="3" customFormat="1" x14ac:dyDescent="0.25">
      <c r="A29" t="s">
        <v>99</v>
      </c>
      <c r="C29" s="7"/>
      <c r="D29" s="7">
        <v>17</v>
      </c>
    </row>
    <row r="30" spans="1:5" s="3" customFormat="1" x14ac:dyDescent="0.25">
      <c r="A30" t="s">
        <v>19</v>
      </c>
      <c r="C30" s="7"/>
      <c r="D30" s="7">
        <v>17.87</v>
      </c>
    </row>
    <row r="31" spans="1:5" s="3" customFormat="1" x14ac:dyDescent="0.25">
      <c r="A31" t="s">
        <v>97</v>
      </c>
      <c r="C31" s="7"/>
      <c r="D31" s="7">
        <v>18.690000000000001</v>
      </c>
    </row>
    <row r="32" spans="1:5" x14ac:dyDescent="0.25">
      <c r="C32" s="9"/>
      <c r="D32" s="9"/>
    </row>
    <row r="33" spans="1:4" s="3" customFormat="1" ht="15.75" thickBot="1" x14ac:dyDescent="0.3">
      <c r="A33" t="s">
        <v>28</v>
      </c>
      <c r="C33" s="6">
        <f>SUM(C20:C32)</f>
        <v>446.3</v>
      </c>
      <c r="D33" s="6">
        <f>SUM(D21:D32)</f>
        <v>588.48000000000013</v>
      </c>
    </row>
    <row r="34" spans="1:4" s="3" customFormat="1" ht="15.75" thickTop="1" x14ac:dyDescent="0.25">
      <c r="A34"/>
      <c r="C34" s="7"/>
      <c r="D34" s="7"/>
    </row>
    <row r="35" spans="1:4" s="3" customFormat="1" x14ac:dyDescent="0.25">
      <c r="A35" s="22" t="s">
        <v>12</v>
      </c>
    </row>
    <row r="36" spans="1:4" s="3" customFormat="1" x14ac:dyDescent="0.25">
      <c r="A36" t="s">
        <v>8</v>
      </c>
      <c r="C36" s="7">
        <v>86</v>
      </c>
      <c r="D36" s="7"/>
    </row>
    <row r="37" spans="1:4" s="3" customFormat="1" x14ac:dyDescent="0.25">
      <c r="A37"/>
      <c r="C37" s="9"/>
      <c r="D37" s="9"/>
    </row>
    <row r="38" spans="1:4" s="3" customFormat="1" ht="15.75" thickBot="1" x14ac:dyDescent="0.3">
      <c r="A38" t="s">
        <v>28</v>
      </c>
      <c r="C38" s="6">
        <f>SUM(C36:C37)</f>
        <v>86</v>
      </c>
      <c r="D38" s="6">
        <f>SUM(D36)</f>
        <v>0</v>
      </c>
    </row>
    <row r="39" spans="1:4" s="3" customFormat="1" ht="15.75" thickTop="1" x14ac:dyDescent="0.25">
      <c r="A39"/>
      <c r="C39" s="7"/>
      <c r="D39" s="7"/>
    </row>
    <row r="40" spans="1:4" s="3" customFormat="1" x14ac:dyDescent="0.25">
      <c r="A40" s="1" t="s">
        <v>11</v>
      </c>
    </row>
    <row r="41" spans="1:4" s="3" customFormat="1" x14ac:dyDescent="0.25">
      <c r="A41" s="13" t="s">
        <v>8</v>
      </c>
      <c r="C41" s="3">
        <v>60</v>
      </c>
    </row>
    <row r="42" spans="1:4" s="3" customFormat="1" x14ac:dyDescent="0.25">
      <c r="A42" t="s">
        <v>10</v>
      </c>
      <c r="C42" s="5">
        <v>0.04</v>
      </c>
      <c r="D42" s="5"/>
    </row>
    <row r="44" spans="1:4" s="3" customFormat="1" ht="15.75" thickBot="1" x14ac:dyDescent="0.3">
      <c r="A44" t="s">
        <v>28</v>
      </c>
      <c r="C44" s="6">
        <f>SUM(C41:C43)</f>
        <v>60.04</v>
      </c>
      <c r="D44" s="6">
        <f>SUM(D41:D42)</f>
        <v>0</v>
      </c>
    </row>
    <row r="45" spans="1:4" s="3" customFormat="1" ht="15.75" thickTop="1" x14ac:dyDescent="0.25">
      <c r="A45"/>
    </row>
    <row r="46" spans="1:4" s="3" customFormat="1" x14ac:dyDescent="0.25">
      <c r="A46" s="1" t="s">
        <v>13</v>
      </c>
    </row>
    <row r="47" spans="1:4" s="3" customFormat="1" x14ac:dyDescent="0.25">
      <c r="A47" t="s">
        <v>10</v>
      </c>
      <c r="C47" s="5">
        <v>0.85</v>
      </c>
      <c r="D47" s="5"/>
    </row>
    <row r="49" spans="1:4" s="3" customFormat="1" ht="15.75" thickBot="1" x14ac:dyDescent="0.3">
      <c r="A49" t="s">
        <v>28</v>
      </c>
      <c r="C49" s="6">
        <f t="shared" ref="C49" si="1">SUM(C47:C48)</f>
        <v>0.85</v>
      </c>
      <c r="D49" s="6">
        <f>SUM(D47:D48)</f>
        <v>0</v>
      </c>
    </row>
    <row r="50" spans="1:4" s="3" customFormat="1" ht="15.75" thickTop="1" x14ac:dyDescent="0.25">
      <c r="A50" t="s">
        <v>25</v>
      </c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3" sqref="A13:XFD13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74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44348</v>
      </c>
      <c r="C3" s="4" t="s">
        <v>15</v>
      </c>
      <c r="D3" s="4" t="s">
        <v>16</v>
      </c>
      <c r="E3" s="2">
        <v>44377</v>
      </c>
    </row>
    <row r="4" spans="1:6" x14ac:dyDescent="0.25">
      <c r="A4" t="s">
        <v>1</v>
      </c>
      <c r="B4" s="3">
        <v>4362.33</v>
      </c>
      <c r="C4" s="3">
        <f>C17</f>
        <v>600</v>
      </c>
      <c r="D4" s="3">
        <f>D17</f>
        <v>1778.92</v>
      </c>
      <c r="E4" s="3">
        <f>B4+C4-D4</f>
        <v>3183.41</v>
      </c>
      <c r="F4" s="3">
        <f>E4-719.09</f>
        <v>2464.3199999999997</v>
      </c>
    </row>
    <row r="5" spans="1:6" x14ac:dyDescent="0.25">
      <c r="A5" t="s">
        <v>2</v>
      </c>
      <c r="B5" s="3">
        <v>469.97</v>
      </c>
      <c r="C5" s="7">
        <f>C33</f>
        <v>590.47</v>
      </c>
      <c r="D5" s="7">
        <f>D33</f>
        <v>585.12000000000012</v>
      </c>
      <c r="E5" s="3">
        <f t="shared" ref="E5:E8" si="0">B5+C5-D5</f>
        <v>475.31999999999994</v>
      </c>
    </row>
    <row r="6" spans="1:6" x14ac:dyDescent="0.25">
      <c r="A6" t="s">
        <v>4</v>
      </c>
      <c r="B6" s="3">
        <v>590.35</v>
      </c>
      <c r="C6" s="7">
        <f>C39</f>
        <v>80</v>
      </c>
      <c r="D6" s="7">
        <f>D39</f>
        <v>140</v>
      </c>
      <c r="E6" s="3">
        <f t="shared" si="0"/>
        <v>530.35</v>
      </c>
    </row>
    <row r="7" spans="1:6" x14ac:dyDescent="0.25">
      <c r="A7" t="s">
        <v>3</v>
      </c>
      <c r="B7" s="3">
        <v>1072.79</v>
      </c>
      <c r="C7" s="3">
        <f>C45</f>
        <v>10.039999999999999</v>
      </c>
      <c r="D7" s="3">
        <f>D45</f>
        <v>0</v>
      </c>
      <c r="E7" s="3">
        <f t="shared" si="0"/>
        <v>1082.83</v>
      </c>
    </row>
    <row r="8" spans="1:6" x14ac:dyDescent="0.25">
      <c r="A8" t="s">
        <v>5</v>
      </c>
      <c r="B8" s="5">
        <v>10014.01</v>
      </c>
      <c r="C8" s="5">
        <f>C50</f>
        <v>0.82</v>
      </c>
      <c r="D8" s="5">
        <f>D50</f>
        <v>0</v>
      </c>
      <c r="E8" s="5">
        <f t="shared" si="0"/>
        <v>10014.83</v>
      </c>
    </row>
    <row r="10" spans="1:6" ht="15.75" thickBot="1" x14ac:dyDescent="0.3">
      <c r="A10" t="s">
        <v>6</v>
      </c>
      <c r="B10" s="6">
        <f>SUM(B4:B9)</f>
        <v>16509.45</v>
      </c>
      <c r="C10" s="6">
        <f>SUM(C4:C9)</f>
        <v>1281.33</v>
      </c>
      <c r="D10" s="6">
        <f>SUM(D4:D8)</f>
        <v>2504.04</v>
      </c>
      <c r="E10" s="6">
        <f>SUM(E4:E9)</f>
        <v>15286.74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  <c r="C13" s="3">
        <v>600</v>
      </c>
    </row>
    <row r="14" spans="1:6" x14ac:dyDescent="0.25">
      <c r="A14" t="s">
        <v>100</v>
      </c>
      <c r="D14" s="3">
        <v>1600</v>
      </c>
    </row>
    <row r="15" spans="1:6" x14ac:dyDescent="0.25">
      <c r="A15" t="s">
        <v>22</v>
      </c>
      <c r="D15" s="3">
        <v>178.92</v>
      </c>
    </row>
    <row r="16" spans="1:6" x14ac:dyDescent="0.25">
      <c r="C16" s="9"/>
      <c r="D16" s="9"/>
    </row>
    <row r="17" spans="1:4" s="3" customFormat="1" ht="15.75" thickBot="1" x14ac:dyDescent="0.3">
      <c r="A17" t="s">
        <v>28</v>
      </c>
      <c r="C17" s="6">
        <f>SUM(C13:C16)</f>
        <v>600</v>
      </c>
      <c r="D17" s="6">
        <f>SUM(D14:D16)</f>
        <v>1778.92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14</v>
      </c>
    </row>
    <row r="20" spans="1:4" s="3" customFormat="1" x14ac:dyDescent="0.25">
      <c r="A20" t="s">
        <v>101</v>
      </c>
      <c r="C20" s="3">
        <v>590.47</v>
      </c>
    </row>
    <row r="21" spans="1:4" s="3" customFormat="1" x14ac:dyDescent="0.25">
      <c r="A21" t="s">
        <v>19</v>
      </c>
      <c r="D21" s="3">
        <v>200</v>
      </c>
    </row>
    <row r="22" spans="1:4" s="3" customFormat="1" x14ac:dyDescent="0.25">
      <c r="A22" t="s">
        <v>19</v>
      </c>
      <c r="D22" s="3">
        <v>23.51</v>
      </c>
    </row>
    <row r="23" spans="1:4" s="3" customFormat="1" x14ac:dyDescent="0.25">
      <c r="A23" t="s">
        <v>102</v>
      </c>
      <c r="D23" s="3">
        <v>40.72</v>
      </c>
    </row>
    <row r="24" spans="1:4" s="3" customFormat="1" x14ac:dyDescent="0.25">
      <c r="A24" t="s">
        <v>90</v>
      </c>
      <c r="D24" s="3">
        <v>0.59</v>
      </c>
    </row>
    <row r="25" spans="1:4" s="3" customFormat="1" x14ac:dyDescent="0.25">
      <c r="A25" t="s">
        <v>98</v>
      </c>
      <c r="D25" s="3">
        <v>88.96</v>
      </c>
    </row>
    <row r="26" spans="1:4" s="3" customFormat="1" x14ac:dyDescent="0.25">
      <c r="A26" t="s">
        <v>98</v>
      </c>
      <c r="D26" s="3">
        <v>87.84</v>
      </c>
    </row>
    <row r="27" spans="1:4" s="3" customFormat="1" x14ac:dyDescent="0.25">
      <c r="A27" t="s">
        <v>19</v>
      </c>
      <c r="D27" s="3">
        <v>19.920000000000002</v>
      </c>
    </row>
    <row r="28" spans="1:4" s="3" customFormat="1" x14ac:dyDescent="0.25">
      <c r="A28" t="s">
        <v>103</v>
      </c>
      <c r="D28" s="3">
        <v>20</v>
      </c>
    </row>
    <row r="29" spans="1:4" s="3" customFormat="1" x14ac:dyDescent="0.25">
      <c r="A29" t="s">
        <v>97</v>
      </c>
      <c r="D29" s="3">
        <v>21.28</v>
      </c>
    </row>
    <row r="30" spans="1:4" s="3" customFormat="1" x14ac:dyDescent="0.25">
      <c r="A30" t="s">
        <v>98</v>
      </c>
      <c r="D30" s="3">
        <v>43.58</v>
      </c>
    </row>
    <row r="31" spans="1:4" s="3" customFormat="1" x14ac:dyDescent="0.25">
      <c r="A31" t="s">
        <v>98</v>
      </c>
      <c r="D31" s="3">
        <v>38.72</v>
      </c>
    </row>
    <row r="32" spans="1:4" s="3" customFormat="1" x14ac:dyDescent="0.25">
      <c r="A32"/>
      <c r="C32" s="9"/>
      <c r="D32" s="9"/>
    </row>
    <row r="33" spans="1:4" s="3" customFormat="1" ht="15.75" thickBot="1" x14ac:dyDescent="0.3">
      <c r="A33" t="s">
        <v>28</v>
      </c>
      <c r="C33" s="6">
        <f>SUM(C20:C32)</f>
        <v>590.47</v>
      </c>
      <c r="D33" s="6">
        <f>SUM(D21:D32)</f>
        <v>585.12000000000012</v>
      </c>
    </row>
    <row r="34" spans="1:4" s="3" customFormat="1" ht="15.75" thickTop="1" x14ac:dyDescent="0.25">
      <c r="A34"/>
    </row>
    <row r="35" spans="1:4" s="3" customFormat="1" x14ac:dyDescent="0.25">
      <c r="A35" s="1" t="s">
        <v>27</v>
      </c>
    </row>
    <row r="36" spans="1:4" s="3" customFormat="1" x14ac:dyDescent="0.25">
      <c r="A36" t="s">
        <v>8</v>
      </c>
      <c r="C36" s="3">
        <v>80</v>
      </c>
    </row>
    <row r="37" spans="1:4" s="3" customFormat="1" x14ac:dyDescent="0.25">
      <c r="A37" s="13" t="s">
        <v>104</v>
      </c>
      <c r="D37" s="3">
        <v>140</v>
      </c>
    </row>
    <row r="38" spans="1:4" s="3" customFormat="1" x14ac:dyDescent="0.25">
      <c r="A38"/>
      <c r="C38" s="9"/>
      <c r="D38" s="9"/>
    </row>
    <row r="39" spans="1:4" s="3" customFormat="1" ht="15.75" thickBot="1" x14ac:dyDescent="0.3">
      <c r="A39" t="s">
        <v>28</v>
      </c>
      <c r="C39" s="6">
        <f>SUM(C36:C36)</f>
        <v>80</v>
      </c>
      <c r="D39" s="6">
        <f>SUM(D37:D38)</f>
        <v>140</v>
      </c>
    </row>
    <row r="40" spans="1:4" s="3" customFormat="1" ht="15.75" thickTop="1" x14ac:dyDescent="0.25">
      <c r="A40"/>
    </row>
    <row r="41" spans="1:4" s="3" customFormat="1" x14ac:dyDescent="0.25">
      <c r="A41" s="1" t="s">
        <v>11</v>
      </c>
    </row>
    <row r="42" spans="1:4" s="3" customFormat="1" x14ac:dyDescent="0.25">
      <c r="A42" t="s">
        <v>8</v>
      </c>
      <c r="C42" s="3">
        <v>10</v>
      </c>
    </row>
    <row r="43" spans="1:4" s="3" customFormat="1" x14ac:dyDescent="0.25">
      <c r="A43" t="s">
        <v>10</v>
      </c>
      <c r="C43" s="5">
        <v>0.04</v>
      </c>
      <c r="D43" s="5"/>
    </row>
    <row r="44" spans="1:4" s="3" customFormat="1" x14ac:dyDescent="0.25">
      <c r="A44"/>
      <c r="C44" s="7"/>
      <c r="D44" s="7"/>
    </row>
    <row r="45" spans="1:4" s="3" customFormat="1" ht="15.75" thickBot="1" x14ac:dyDescent="0.3">
      <c r="A45" t="s">
        <v>28</v>
      </c>
      <c r="C45" s="6">
        <f>SUM(C42:C44)</f>
        <v>10.039999999999999</v>
      </c>
      <c r="D45" s="6">
        <f>SUM(D43:D43)</f>
        <v>0</v>
      </c>
    </row>
    <row r="46" spans="1:4" s="3" customFormat="1" ht="15.75" thickTop="1" x14ac:dyDescent="0.25">
      <c r="A46"/>
    </row>
    <row r="47" spans="1:4" s="3" customFormat="1" ht="15" customHeight="1" x14ac:dyDescent="0.25">
      <c r="A47" s="1" t="s">
        <v>13</v>
      </c>
    </row>
    <row r="48" spans="1:4" s="3" customFormat="1" x14ac:dyDescent="0.25">
      <c r="A48" t="s">
        <v>10</v>
      </c>
      <c r="C48" s="5">
        <v>0.82</v>
      </c>
      <c r="D48" s="5"/>
    </row>
    <row r="49" spans="1:4" s="3" customFormat="1" ht="15" customHeight="1" x14ac:dyDescent="0.25">
      <c r="A49"/>
      <c r="C49" s="7"/>
      <c r="D49" s="7"/>
    </row>
    <row r="50" spans="1:4" s="3" customFormat="1" ht="15.75" thickBot="1" x14ac:dyDescent="0.3">
      <c r="A50" t="s">
        <v>28</v>
      </c>
      <c r="C50" s="6">
        <f>SUM(C48:C48)</f>
        <v>0.82</v>
      </c>
      <c r="D50" s="6">
        <f>SUM(D48:D48)</f>
        <v>0</v>
      </c>
    </row>
    <row r="51" spans="1:4" s="3" customFormat="1" ht="15.75" thickTop="1" x14ac:dyDescent="0.25">
      <c r="A51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A34" sqref="A3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75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44378</v>
      </c>
      <c r="C3" s="4" t="s">
        <v>15</v>
      </c>
      <c r="D3" s="4" t="s">
        <v>16</v>
      </c>
      <c r="E3" s="2">
        <v>44408</v>
      </c>
    </row>
    <row r="4" spans="1:6" x14ac:dyDescent="0.25">
      <c r="A4" t="s">
        <v>1</v>
      </c>
      <c r="B4" s="3">
        <v>3183.41</v>
      </c>
      <c r="C4" s="3">
        <f>C18</f>
        <v>28.64</v>
      </c>
      <c r="D4" s="3">
        <f>D18</f>
        <v>1807.5600000000002</v>
      </c>
      <c r="E4" s="3">
        <f>B4+C4-D4</f>
        <v>1404.4899999999996</v>
      </c>
      <c r="F4" s="3">
        <f>E4-719.09</f>
        <v>685.39999999999952</v>
      </c>
    </row>
    <row r="5" spans="1:6" x14ac:dyDescent="0.25">
      <c r="A5" t="s">
        <v>2</v>
      </c>
      <c r="B5" s="3">
        <v>475.32</v>
      </c>
      <c r="C5" s="7">
        <f>C21</f>
        <v>601.22</v>
      </c>
      <c r="D5" s="7">
        <f>D31</f>
        <v>366.07</v>
      </c>
      <c r="E5" s="3">
        <f t="shared" ref="E5:E8" si="0">B5+C5-D5</f>
        <v>710.47</v>
      </c>
    </row>
    <row r="6" spans="1:6" x14ac:dyDescent="0.25">
      <c r="A6" t="s">
        <v>4</v>
      </c>
      <c r="B6" s="3">
        <v>530.35</v>
      </c>
      <c r="C6" s="3">
        <f>C37</f>
        <v>100</v>
      </c>
      <c r="D6" s="3">
        <f>D37</f>
        <v>72.41</v>
      </c>
      <c r="E6" s="3">
        <f>B6+C6-D6</f>
        <v>557.94000000000005</v>
      </c>
    </row>
    <row r="7" spans="1:6" x14ac:dyDescent="0.25">
      <c r="A7" t="s">
        <v>3</v>
      </c>
      <c r="B7" s="3">
        <v>1082.83</v>
      </c>
      <c r="C7" s="3">
        <f>C42</f>
        <v>0.05</v>
      </c>
      <c r="D7" s="3">
        <f>D42</f>
        <v>0</v>
      </c>
      <c r="E7" s="3">
        <f t="shared" si="0"/>
        <v>1082.8799999999999</v>
      </c>
    </row>
    <row r="8" spans="1:6" x14ac:dyDescent="0.25">
      <c r="A8" t="s">
        <v>5</v>
      </c>
      <c r="B8" s="5">
        <v>10014.83</v>
      </c>
      <c r="C8" s="5">
        <f>C47</f>
        <v>0.85</v>
      </c>
      <c r="D8" s="5">
        <f>D47</f>
        <v>0</v>
      </c>
      <c r="E8" s="5">
        <f t="shared" si="0"/>
        <v>10015.68</v>
      </c>
    </row>
    <row r="10" spans="1:6" ht="15.75" thickBot="1" x14ac:dyDescent="0.3">
      <c r="A10" t="s">
        <v>6</v>
      </c>
      <c r="B10" s="6">
        <f>SUM(B4:B9)</f>
        <v>15286.74</v>
      </c>
      <c r="C10" s="6">
        <f>SUM(C4:C9)</f>
        <v>730.76</v>
      </c>
      <c r="D10" s="6">
        <f>SUM(D4:D8)</f>
        <v>2246.04</v>
      </c>
      <c r="E10" s="6">
        <f>SUM(E4:E9)</f>
        <v>13771.46</v>
      </c>
    </row>
    <row r="11" spans="1:6" ht="15.75" thickTop="1" x14ac:dyDescent="0.25"/>
    <row r="12" spans="1:6" x14ac:dyDescent="0.25">
      <c r="A12" s="23" t="s">
        <v>7</v>
      </c>
      <c r="E12" s="10"/>
    </row>
    <row r="13" spans="1:6" x14ac:dyDescent="0.25">
      <c r="A13" t="s">
        <v>105</v>
      </c>
      <c r="D13" s="3">
        <v>1600</v>
      </c>
    </row>
    <row r="14" spans="1:6" x14ac:dyDescent="0.25">
      <c r="A14" t="s">
        <v>109</v>
      </c>
      <c r="D14" s="3">
        <v>28.64</v>
      </c>
    </row>
    <row r="15" spans="1:6" x14ac:dyDescent="0.25">
      <c r="A15" t="s">
        <v>110</v>
      </c>
      <c r="C15" s="3">
        <v>28.64</v>
      </c>
    </row>
    <row r="16" spans="1:6" x14ac:dyDescent="0.25">
      <c r="A16" t="s">
        <v>22</v>
      </c>
      <c r="D16" s="3">
        <v>178.92</v>
      </c>
    </row>
    <row r="17" spans="1:4" x14ac:dyDescent="0.25">
      <c r="C17" s="9"/>
      <c r="D17" s="9"/>
    </row>
    <row r="18" spans="1:4" s="3" customFormat="1" ht="15.75" thickBot="1" x14ac:dyDescent="0.3">
      <c r="A18" t="s">
        <v>28</v>
      </c>
      <c r="C18" s="6">
        <f>SUM(C13:C17)</f>
        <v>28.64</v>
      </c>
      <c r="D18" s="6">
        <f>SUM(D13:D17)</f>
        <v>1807.5600000000002</v>
      </c>
    </row>
    <row r="19" spans="1:4" s="3" customFormat="1" ht="15.75" thickTop="1" x14ac:dyDescent="0.25">
      <c r="A19"/>
      <c r="C19" s="7"/>
      <c r="D19" s="7"/>
    </row>
    <row r="20" spans="1:4" s="3" customFormat="1" x14ac:dyDescent="0.25">
      <c r="A20" s="23" t="s">
        <v>14</v>
      </c>
    </row>
    <row r="21" spans="1:4" s="3" customFormat="1" x14ac:dyDescent="0.25">
      <c r="A21" t="s">
        <v>106</v>
      </c>
      <c r="C21" s="3">
        <v>601.22</v>
      </c>
    </row>
    <row r="22" spans="1:4" s="3" customFormat="1" x14ac:dyDescent="0.25">
      <c r="A22" t="s">
        <v>99</v>
      </c>
      <c r="D22" s="3">
        <v>15.01</v>
      </c>
    </row>
    <row r="23" spans="1:4" s="3" customFormat="1" x14ac:dyDescent="0.25">
      <c r="A23" t="s">
        <v>19</v>
      </c>
      <c r="D23" s="3">
        <v>9.84</v>
      </c>
    </row>
    <row r="24" spans="1:4" s="3" customFormat="1" x14ac:dyDescent="0.25">
      <c r="A24" t="s">
        <v>19</v>
      </c>
      <c r="D24" s="3">
        <v>9.39</v>
      </c>
    </row>
    <row r="25" spans="1:4" s="3" customFormat="1" x14ac:dyDescent="0.25">
      <c r="A25" t="s">
        <v>19</v>
      </c>
      <c r="D25" s="3">
        <v>200</v>
      </c>
    </row>
    <row r="26" spans="1:4" s="3" customFormat="1" x14ac:dyDescent="0.25">
      <c r="A26" t="s">
        <v>19</v>
      </c>
      <c r="D26" s="3">
        <v>31.94</v>
      </c>
    </row>
    <row r="27" spans="1:4" s="3" customFormat="1" x14ac:dyDescent="0.25">
      <c r="A27" t="s">
        <v>102</v>
      </c>
      <c r="D27" s="3">
        <v>70.08</v>
      </c>
    </row>
    <row r="28" spans="1:4" s="3" customFormat="1" x14ac:dyDescent="0.25">
      <c r="A28" t="s">
        <v>90</v>
      </c>
      <c r="D28" s="3">
        <v>1.17</v>
      </c>
    </row>
    <row r="29" spans="1:4" s="3" customFormat="1" x14ac:dyDescent="0.25">
      <c r="A29" t="s">
        <v>108</v>
      </c>
      <c r="D29" s="3">
        <v>28.64</v>
      </c>
    </row>
    <row r="30" spans="1:4" s="3" customFormat="1" x14ac:dyDescent="0.25">
      <c r="A30"/>
      <c r="C30" s="9"/>
      <c r="D30" s="9"/>
    </row>
    <row r="31" spans="1:4" s="3" customFormat="1" ht="15.75" thickBot="1" x14ac:dyDescent="0.3">
      <c r="A31" t="s">
        <v>28</v>
      </c>
      <c r="C31" s="6">
        <f>SUM(C21:C30)</f>
        <v>601.22</v>
      </c>
      <c r="D31" s="6">
        <f>SUM(D22:D30)</f>
        <v>366.07</v>
      </c>
    </row>
    <row r="32" spans="1:4" s="3" customFormat="1" ht="15.75" thickTop="1" x14ac:dyDescent="0.25">
      <c r="A32"/>
    </row>
    <row r="33" spans="1:4" s="3" customFormat="1" x14ac:dyDescent="0.25">
      <c r="A33" s="23" t="s">
        <v>27</v>
      </c>
    </row>
    <row r="34" spans="1:4" s="3" customFormat="1" x14ac:dyDescent="0.25">
      <c r="A34" t="s">
        <v>8</v>
      </c>
      <c r="C34" s="3">
        <v>100</v>
      </c>
    </row>
    <row r="35" spans="1:4" s="3" customFormat="1" x14ac:dyDescent="0.25">
      <c r="A35" s="13" t="s">
        <v>107</v>
      </c>
      <c r="D35" s="3">
        <v>72.41</v>
      </c>
    </row>
    <row r="36" spans="1:4" s="3" customFormat="1" x14ac:dyDescent="0.25">
      <c r="A36"/>
      <c r="C36" s="9"/>
      <c r="D36" s="9"/>
    </row>
    <row r="37" spans="1:4" s="3" customFormat="1" ht="15.75" thickBot="1" x14ac:dyDescent="0.3">
      <c r="A37" t="s">
        <v>28</v>
      </c>
      <c r="C37" s="6">
        <f>SUM(C34:C34)</f>
        <v>100</v>
      </c>
      <c r="D37" s="6">
        <f>SUM(D35:D36)</f>
        <v>72.41</v>
      </c>
    </row>
    <row r="38" spans="1:4" s="3" customFormat="1" ht="15.75" thickTop="1" x14ac:dyDescent="0.25">
      <c r="A38"/>
    </row>
    <row r="39" spans="1:4" s="3" customFormat="1" x14ac:dyDescent="0.25">
      <c r="A39" s="23" t="s">
        <v>11</v>
      </c>
    </row>
    <row r="40" spans="1:4" s="3" customFormat="1" x14ac:dyDescent="0.25">
      <c r="A40" t="s">
        <v>10</v>
      </c>
      <c r="C40" s="5">
        <v>0.05</v>
      </c>
      <c r="D40" s="5">
        <v>0</v>
      </c>
    </row>
    <row r="41" spans="1:4" s="3" customFormat="1" x14ac:dyDescent="0.25">
      <c r="A41"/>
      <c r="C41" s="7"/>
      <c r="D41" s="7"/>
    </row>
    <row r="42" spans="1:4" s="3" customFormat="1" ht="15.75" thickBot="1" x14ac:dyDescent="0.3">
      <c r="A42" t="s">
        <v>28</v>
      </c>
      <c r="C42" s="6">
        <f>SUM(C40:C41)</f>
        <v>0.05</v>
      </c>
      <c r="D42" s="6">
        <f>SUM(D40:D40)</f>
        <v>0</v>
      </c>
    </row>
    <row r="43" spans="1:4" s="3" customFormat="1" ht="15.75" thickTop="1" x14ac:dyDescent="0.25">
      <c r="A43"/>
    </row>
    <row r="44" spans="1:4" s="3" customFormat="1" ht="15" customHeight="1" x14ac:dyDescent="0.25">
      <c r="A44" s="23" t="s">
        <v>13</v>
      </c>
    </row>
    <row r="45" spans="1:4" s="3" customFormat="1" x14ac:dyDescent="0.25">
      <c r="A45" t="s">
        <v>10</v>
      </c>
      <c r="C45" s="5">
        <v>0.85</v>
      </c>
      <c r="D45" s="5"/>
    </row>
    <row r="46" spans="1:4" s="3" customFormat="1" ht="15" customHeight="1" x14ac:dyDescent="0.25">
      <c r="A46"/>
      <c r="C46" s="7"/>
      <c r="D46" s="7"/>
    </row>
    <row r="47" spans="1:4" s="3" customFormat="1" ht="15.75" thickBot="1" x14ac:dyDescent="0.3">
      <c r="A47" t="s">
        <v>28</v>
      </c>
      <c r="C47" s="6">
        <f>SUM(C45:C45)</f>
        <v>0.85</v>
      </c>
      <c r="D47" s="6">
        <f>SUM(D45:D45)</f>
        <v>0</v>
      </c>
    </row>
    <row r="48" spans="1:4" ht="15.75" thickTop="1" x14ac:dyDescent="0.25"/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A3" sqref="A3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76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44409</v>
      </c>
      <c r="C3" s="4" t="s">
        <v>15</v>
      </c>
      <c r="D3" s="4" t="s">
        <v>16</v>
      </c>
      <c r="E3" s="2">
        <v>44439</v>
      </c>
    </row>
    <row r="4" spans="1:6" x14ac:dyDescent="0.25">
      <c r="A4" t="s">
        <v>1</v>
      </c>
      <c r="B4" s="3">
        <v>1404.49</v>
      </c>
      <c r="C4" s="3">
        <f>C17</f>
        <v>2495</v>
      </c>
      <c r="D4" s="3">
        <f>D17</f>
        <v>978.92</v>
      </c>
      <c r="E4" s="3">
        <f>B4+C4-D4</f>
        <v>2920.5699999999997</v>
      </c>
      <c r="F4" s="3">
        <f>E4-719.09</f>
        <v>2201.4799999999996</v>
      </c>
    </row>
    <row r="5" spans="1:6" x14ac:dyDescent="0.25">
      <c r="A5" t="s">
        <v>2</v>
      </c>
      <c r="B5" s="3">
        <v>710.47</v>
      </c>
      <c r="C5" s="7">
        <f>C30</f>
        <v>441.01</v>
      </c>
      <c r="D5" s="7">
        <f>D30</f>
        <v>688.53</v>
      </c>
      <c r="E5" s="3">
        <f t="shared" ref="E5:E8" si="0">B5+C5-D5</f>
        <v>462.95000000000005</v>
      </c>
    </row>
    <row r="6" spans="1:6" x14ac:dyDescent="0.25">
      <c r="A6" t="s">
        <v>4</v>
      </c>
      <c r="B6" s="3">
        <v>557.94000000000005</v>
      </c>
      <c r="C6" s="3">
        <f>C35</f>
        <v>0</v>
      </c>
      <c r="D6" s="3">
        <f>D35</f>
        <v>414.5</v>
      </c>
      <c r="E6" s="3">
        <f>B6+C6-D6</f>
        <v>143.44000000000005</v>
      </c>
    </row>
    <row r="7" spans="1:6" x14ac:dyDescent="0.25">
      <c r="A7" t="s">
        <v>3</v>
      </c>
      <c r="B7" s="3">
        <v>1082.8800000000001</v>
      </c>
      <c r="C7" s="3">
        <f>C41</f>
        <v>20.05</v>
      </c>
      <c r="D7" s="3">
        <f>D41</f>
        <v>0</v>
      </c>
      <c r="E7" s="3">
        <f t="shared" si="0"/>
        <v>1102.93</v>
      </c>
    </row>
    <row r="8" spans="1:6" x14ac:dyDescent="0.25">
      <c r="A8" t="s">
        <v>5</v>
      </c>
      <c r="B8" s="5">
        <v>10015.68</v>
      </c>
      <c r="C8" s="5">
        <f>C46</f>
        <v>0.85</v>
      </c>
      <c r="D8" s="5">
        <f>D46</f>
        <v>0</v>
      </c>
      <c r="E8" s="5">
        <f t="shared" si="0"/>
        <v>10016.530000000001</v>
      </c>
    </row>
    <row r="10" spans="1:6" ht="15.75" thickBot="1" x14ac:dyDescent="0.3">
      <c r="A10" t="s">
        <v>6</v>
      </c>
      <c r="B10" s="6">
        <f>SUM(B4:B9)</f>
        <v>13771.460000000001</v>
      </c>
      <c r="C10" s="6">
        <f>SUM(C4:C9)</f>
        <v>2956.9100000000003</v>
      </c>
      <c r="D10" s="6">
        <f>SUM(D4:D8)</f>
        <v>2081.9499999999998</v>
      </c>
      <c r="E10" s="6">
        <f>SUM(E4:E9)</f>
        <v>14646.42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  <c r="C13" s="3">
        <v>2495</v>
      </c>
    </row>
    <row r="14" spans="1:6" x14ac:dyDescent="0.25">
      <c r="A14" t="s">
        <v>112</v>
      </c>
      <c r="D14" s="3">
        <v>800</v>
      </c>
    </row>
    <row r="15" spans="1:6" x14ac:dyDescent="0.25">
      <c r="A15" t="s">
        <v>22</v>
      </c>
      <c r="D15" s="3">
        <v>178.92</v>
      </c>
    </row>
    <row r="16" spans="1:6" x14ac:dyDescent="0.25">
      <c r="C16" s="9"/>
      <c r="D16" s="9"/>
    </row>
    <row r="17" spans="1:4" s="3" customFormat="1" ht="15.75" thickBot="1" x14ac:dyDescent="0.3">
      <c r="A17" t="s">
        <v>28</v>
      </c>
      <c r="C17" s="6">
        <f>SUM(C13:C16)</f>
        <v>2495</v>
      </c>
      <c r="D17" s="6">
        <f>SUM(D14:D16)</f>
        <v>978.92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14</v>
      </c>
    </row>
    <row r="20" spans="1:4" s="3" customFormat="1" x14ac:dyDescent="0.25">
      <c r="A20" t="s">
        <v>113</v>
      </c>
      <c r="C20" s="3">
        <v>441.01</v>
      </c>
    </row>
    <row r="21" spans="1:4" s="3" customFormat="1" x14ac:dyDescent="0.25">
      <c r="A21" t="s">
        <v>19</v>
      </c>
      <c r="D21" s="3">
        <v>200</v>
      </c>
    </row>
    <row r="22" spans="1:4" s="3" customFormat="1" x14ac:dyDescent="0.25">
      <c r="A22" t="s">
        <v>19</v>
      </c>
      <c r="D22" s="3">
        <v>30.53</v>
      </c>
    </row>
    <row r="23" spans="1:4" s="3" customFormat="1" x14ac:dyDescent="0.25">
      <c r="A23" t="s">
        <v>114</v>
      </c>
      <c r="D23" s="3">
        <v>99.8</v>
      </c>
    </row>
    <row r="24" spans="1:4" s="3" customFormat="1" x14ac:dyDescent="0.25">
      <c r="A24" t="s">
        <v>102</v>
      </c>
      <c r="D24" s="3">
        <v>41.28</v>
      </c>
    </row>
    <row r="25" spans="1:4" s="3" customFormat="1" x14ac:dyDescent="0.25">
      <c r="A25" t="s">
        <v>114</v>
      </c>
      <c r="D25" s="3">
        <v>146.88</v>
      </c>
    </row>
    <row r="26" spans="1:4" s="3" customFormat="1" x14ac:dyDescent="0.25">
      <c r="A26" t="s">
        <v>114</v>
      </c>
      <c r="D26" s="3">
        <v>140.32</v>
      </c>
    </row>
    <row r="27" spans="1:4" s="3" customFormat="1" x14ac:dyDescent="0.25">
      <c r="A27" t="s">
        <v>19</v>
      </c>
      <c r="D27" s="3">
        <v>26.19</v>
      </c>
    </row>
    <row r="28" spans="1:4" s="3" customFormat="1" x14ac:dyDescent="0.25">
      <c r="A28" t="s">
        <v>19</v>
      </c>
      <c r="D28" s="3">
        <v>3.53</v>
      </c>
    </row>
    <row r="29" spans="1:4" x14ac:dyDescent="0.25">
      <c r="C29" s="9"/>
      <c r="D29" s="9"/>
    </row>
    <row r="30" spans="1:4" s="3" customFormat="1" ht="15.75" thickBot="1" x14ac:dyDescent="0.3">
      <c r="A30" t="s">
        <v>28</v>
      </c>
      <c r="C30" s="6">
        <f>SUM(C20:C29)</f>
        <v>441.01</v>
      </c>
      <c r="D30" s="6">
        <f>SUM(D21:D29)</f>
        <v>688.53</v>
      </c>
    </row>
    <row r="31" spans="1:4" s="3" customFormat="1" ht="15.75" thickTop="1" x14ac:dyDescent="0.25">
      <c r="A31"/>
    </row>
    <row r="32" spans="1:4" s="3" customFormat="1" x14ac:dyDescent="0.25">
      <c r="A32" s="1" t="s">
        <v>12</v>
      </c>
    </row>
    <row r="33" spans="1:4" s="3" customFormat="1" x14ac:dyDescent="0.25">
      <c r="A33" s="13" t="s">
        <v>115</v>
      </c>
      <c r="D33" s="3">
        <v>414.5</v>
      </c>
    </row>
    <row r="34" spans="1:4" x14ac:dyDescent="0.25">
      <c r="C34" s="9"/>
      <c r="D34" s="9"/>
    </row>
    <row r="35" spans="1:4" s="3" customFormat="1" ht="15.75" thickBot="1" x14ac:dyDescent="0.3">
      <c r="A35" t="s">
        <v>28</v>
      </c>
      <c r="C35" s="6">
        <f>SUM(C33:C34)</f>
        <v>0</v>
      </c>
      <c r="D35" s="6">
        <f>SUM(D33:D34)</f>
        <v>414.5</v>
      </c>
    </row>
    <row r="36" spans="1:4" s="3" customFormat="1" ht="15.75" thickTop="1" x14ac:dyDescent="0.25">
      <c r="A36"/>
    </row>
    <row r="37" spans="1:4" s="3" customFormat="1" x14ac:dyDescent="0.25">
      <c r="A37" s="1" t="s">
        <v>11</v>
      </c>
    </row>
    <row r="38" spans="1:4" s="3" customFormat="1" x14ac:dyDescent="0.25">
      <c r="A38" s="13" t="s">
        <v>111</v>
      </c>
      <c r="C38" s="3">
        <v>20</v>
      </c>
    </row>
    <row r="39" spans="1:4" s="3" customFormat="1" x14ac:dyDescent="0.25">
      <c r="A39" t="s">
        <v>10</v>
      </c>
      <c r="C39" s="5">
        <v>0.05</v>
      </c>
      <c r="D39" s="5"/>
    </row>
    <row r="41" spans="1:4" s="3" customFormat="1" ht="15.75" thickBot="1" x14ac:dyDescent="0.3">
      <c r="A41" t="s">
        <v>28</v>
      </c>
      <c r="C41" s="6">
        <f>SUM(C38:C40)</f>
        <v>20.05</v>
      </c>
      <c r="D41" s="6">
        <f>SUM(D38:D39)</f>
        <v>0</v>
      </c>
    </row>
    <row r="42" spans="1:4" s="3" customFormat="1" ht="15.75" thickTop="1" x14ac:dyDescent="0.25">
      <c r="A42"/>
    </row>
    <row r="43" spans="1:4" s="3" customFormat="1" x14ac:dyDescent="0.25">
      <c r="A43" s="1" t="s">
        <v>13</v>
      </c>
    </row>
    <row r="44" spans="1:4" s="3" customFormat="1" x14ac:dyDescent="0.25">
      <c r="A44" t="s">
        <v>10</v>
      </c>
      <c r="C44" s="5">
        <v>0.85</v>
      </c>
      <c r="D44" s="5"/>
    </row>
    <row r="46" spans="1:4" s="3" customFormat="1" ht="15.75" thickBot="1" x14ac:dyDescent="0.3">
      <c r="A46" t="s">
        <v>28</v>
      </c>
      <c r="C46" s="6">
        <f t="shared" ref="C46" si="1">SUM(C44:C45)</f>
        <v>0.85</v>
      </c>
      <c r="D46" s="6">
        <f>SUM(D44:D45)</f>
        <v>0</v>
      </c>
    </row>
    <row r="47" spans="1:4" s="3" customFormat="1" ht="15.75" thickTop="1" x14ac:dyDescent="0.25">
      <c r="A47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workbookViewId="0">
      <selection activeCell="A14" sqref="A14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77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44440</v>
      </c>
      <c r="C3" s="4" t="s">
        <v>15</v>
      </c>
      <c r="D3" s="4" t="s">
        <v>16</v>
      </c>
      <c r="E3" s="2">
        <v>44469</v>
      </c>
    </row>
    <row r="4" spans="1:6" x14ac:dyDescent="0.25">
      <c r="A4" t="s">
        <v>1</v>
      </c>
      <c r="B4" s="3">
        <v>2920.57</v>
      </c>
      <c r="C4" s="3">
        <f>C17</f>
        <v>25</v>
      </c>
      <c r="D4" s="3">
        <f>D17</f>
        <v>1059.92</v>
      </c>
      <c r="E4" s="3">
        <f>B4+C4-D4</f>
        <v>1885.65</v>
      </c>
      <c r="F4" s="3">
        <f>E4-719.09</f>
        <v>1166.56</v>
      </c>
    </row>
    <row r="5" spans="1:6" x14ac:dyDescent="0.25">
      <c r="A5" t="s">
        <v>2</v>
      </c>
      <c r="B5" s="3">
        <v>462.95</v>
      </c>
      <c r="C5" s="7">
        <f>C32</f>
        <v>717.08</v>
      </c>
      <c r="D5" s="7">
        <f>D32</f>
        <v>480.1</v>
      </c>
      <c r="E5" s="3">
        <f t="shared" ref="E5:E8" si="0">B5+C5-D5</f>
        <v>699.93</v>
      </c>
    </row>
    <row r="6" spans="1:6" x14ac:dyDescent="0.25">
      <c r="A6" t="s">
        <v>4</v>
      </c>
      <c r="B6" s="3">
        <v>143.44</v>
      </c>
      <c r="C6" s="3">
        <f>C37</f>
        <v>75</v>
      </c>
      <c r="D6" s="3">
        <f>D37</f>
        <v>0</v>
      </c>
      <c r="E6" s="3">
        <f>B6+C6-D6</f>
        <v>218.44</v>
      </c>
    </row>
    <row r="7" spans="1:6" x14ac:dyDescent="0.25">
      <c r="A7" t="s">
        <v>3</v>
      </c>
      <c r="B7" s="3">
        <v>1102.93</v>
      </c>
      <c r="C7" s="3">
        <f>C43</f>
        <v>10.050000000000001</v>
      </c>
      <c r="D7" s="3">
        <f>D43</f>
        <v>0</v>
      </c>
      <c r="E7" s="3">
        <f t="shared" si="0"/>
        <v>1112.98</v>
      </c>
    </row>
    <row r="8" spans="1:6" x14ac:dyDescent="0.25">
      <c r="A8" t="s">
        <v>5</v>
      </c>
      <c r="B8" s="5">
        <v>10016.530000000001</v>
      </c>
      <c r="C8" s="5">
        <f>C48</f>
        <v>0.82</v>
      </c>
      <c r="D8" s="5">
        <f>D48</f>
        <v>0</v>
      </c>
      <c r="E8" s="5">
        <f t="shared" si="0"/>
        <v>10017.35</v>
      </c>
    </row>
    <row r="10" spans="1:6" ht="15.75" thickBot="1" x14ac:dyDescent="0.3">
      <c r="A10" t="s">
        <v>6</v>
      </c>
      <c r="B10" s="6">
        <f>SUM(B4:B9)</f>
        <v>14646.420000000002</v>
      </c>
      <c r="C10" s="6">
        <f>SUM(C4:C9)</f>
        <v>827.95</v>
      </c>
      <c r="D10" s="6">
        <f>SUM(D4:D8)</f>
        <v>1540.02</v>
      </c>
      <c r="E10" s="6">
        <f>SUM(E4:E9)</f>
        <v>13934.35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  <c r="C13" s="3">
        <v>25</v>
      </c>
    </row>
    <row r="14" spans="1:6" x14ac:dyDescent="0.25">
      <c r="A14" t="s">
        <v>116</v>
      </c>
      <c r="D14" s="3">
        <v>881</v>
      </c>
    </row>
    <row r="15" spans="1:6" x14ac:dyDescent="0.25">
      <c r="A15" t="s">
        <v>22</v>
      </c>
      <c r="D15" s="3">
        <v>178.92</v>
      </c>
    </row>
    <row r="16" spans="1:6" x14ac:dyDescent="0.25">
      <c r="C16" s="9"/>
      <c r="D16" s="9"/>
    </row>
    <row r="17" spans="1:4" s="3" customFormat="1" ht="15.75" thickBot="1" x14ac:dyDescent="0.3">
      <c r="A17" t="s">
        <v>28</v>
      </c>
      <c r="C17" s="6">
        <f>SUM(C13:C15)</f>
        <v>25</v>
      </c>
      <c r="D17" s="6">
        <f>SUM(D13:D15)</f>
        <v>1059.92</v>
      </c>
    </row>
    <row r="18" spans="1:4" s="3" customFormat="1" ht="15.75" thickTop="1" x14ac:dyDescent="0.25">
      <c r="A18"/>
      <c r="C18" s="7"/>
      <c r="D18" s="7"/>
    </row>
    <row r="19" spans="1:4" s="3" customFormat="1" x14ac:dyDescent="0.25">
      <c r="A19" s="1" t="s">
        <v>14</v>
      </c>
    </row>
    <row r="20" spans="1:4" s="3" customFormat="1" x14ac:dyDescent="0.25">
      <c r="A20" t="s">
        <v>117</v>
      </c>
      <c r="C20" s="3">
        <v>713.64</v>
      </c>
    </row>
    <row r="21" spans="1:4" s="3" customFormat="1" x14ac:dyDescent="0.25">
      <c r="A21" t="s">
        <v>118</v>
      </c>
      <c r="C21" s="3">
        <v>3.44</v>
      </c>
    </row>
    <row r="22" spans="1:4" s="3" customFormat="1" x14ac:dyDescent="0.25">
      <c r="A22" t="s">
        <v>19</v>
      </c>
      <c r="D22" s="3">
        <v>35.799999999999997</v>
      </c>
    </row>
    <row r="23" spans="1:4" s="3" customFormat="1" x14ac:dyDescent="0.25">
      <c r="A23" t="s">
        <v>19</v>
      </c>
      <c r="D23" s="3">
        <v>180</v>
      </c>
    </row>
    <row r="24" spans="1:4" s="3" customFormat="1" x14ac:dyDescent="0.25">
      <c r="A24" t="s">
        <v>19</v>
      </c>
      <c r="D24" s="3">
        <v>37.33</v>
      </c>
    </row>
    <row r="25" spans="1:4" s="3" customFormat="1" x14ac:dyDescent="0.25">
      <c r="A25" t="s">
        <v>97</v>
      </c>
      <c r="D25" s="3">
        <v>36.18</v>
      </c>
    </row>
    <row r="26" spans="1:4" s="3" customFormat="1" x14ac:dyDescent="0.25">
      <c r="A26" t="s">
        <v>97</v>
      </c>
      <c r="D26" s="3">
        <v>23.41</v>
      </c>
    </row>
    <row r="27" spans="1:4" s="3" customFormat="1" x14ac:dyDescent="0.25">
      <c r="A27" t="s">
        <v>102</v>
      </c>
      <c r="D27" s="3">
        <v>33.950000000000003</v>
      </c>
    </row>
    <row r="28" spans="1:4" s="3" customFormat="1" x14ac:dyDescent="0.25">
      <c r="A28" t="s">
        <v>90</v>
      </c>
      <c r="D28" s="3">
        <v>1.17</v>
      </c>
    </row>
    <row r="29" spans="1:4" s="3" customFormat="1" x14ac:dyDescent="0.25">
      <c r="A29" t="s">
        <v>114</v>
      </c>
      <c r="D29" s="3">
        <v>120.13</v>
      </c>
    </row>
    <row r="30" spans="1:4" s="3" customFormat="1" x14ac:dyDescent="0.25">
      <c r="A30" t="s">
        <v>19</v>
      </c>
      <c r="D30" s="3">
        <v>12.13</v>
      </c>
    </row>
    <row r="31" spans="1:4" x14ac:dyDescent="0.25">
      <c r="C31" s="9"/>
      <c r="D31" s="9"/>
    </row>
    <row r="32" spans="1:4" s="3" customFormat="1" ht="15.75" thickBot="1" x14ac:dyDescent="0.3">
      <c r="A32" t="s">
        <v>28</v>
      </c>
      <c r="C32" s="6">
        <f>SUM(C20:C31)</f>
        <v>717.08</v>
      </c>
      <c r="D32" s="6">
        <f>SUM(D22:D31)</f>
        <v>480.1</v>
      </c>
    </row>
    <row r="33" spans="1:4" s="3" customFormat="1" ht="15.75" thickTop="1" x14ac:dyDescent="0.25">
      <c r="A33"/>
    </row>
    <row r="34" spans="1:4" s="3" customFormat="1" x14ac:dyDescent="0.25">
      <c r="A34" s="1" t="s">
        <v>12</v>
      </c>
    </row>
    <row r="35" spans="1:4" s="3" customFormat="1" x14ac:dyDescent="0.25">
      <c r="A35" t="s">
        <v>8</v>
      </c>
      <c r="C35" s="5">
        <v>75</v>
      </c>
      <c r="D35" s="5"/>
    </row>
    <row r="37" spans="1:4" s="3" customFormat="1" ht="15.75" thickBot="1" x14ac:dyDescent="0.3">
      <c r="A37" t="s">
        <v>28</v>
      </c>
      <c r="C37" s="6">
        <f>SUM(C35:C36)</f>
        <v>75</v>
      </c>
      <c r="D37" s="6">
        <f>SUM(D35:D36)</f>
        <v>0</v>
      </c>
    </row>
    <row r="38" spans="1:4" s="3" customFormat="1" ht="15.75" thickTop="1" x14ac:dyDescent="0.25">
      <c r="A38"/>
    </row>
    <row r="39" spans="1:4" s="3" customFormat="1" x14ac:dyDescent="0.25">
      <c r="A39" s="1" t="s">
        <v>11</v>
      </c>
    </row>
    <row r="40" spans="1:4" s="3" customFormat="1" x14ac:dyDescent="0.25">
      <c r="A40" s="13" t="s">
        <v>8</v>
      </c>
      <c r="C40" s="3">
        <v>10</v>
      </c>
    </row>
    <row r="41" spans="1:4" s="3" customFormat="1" x14ac:dyDescent="0.25">
      <c r="A41" t="s">
        <v>10</v>
      </c>
      <c r="C41" s="5">
        <v>0.05</v>
      </c>
      <c r="D41" s="5"/>
    </row>
    <row r="43" spans="1:4" s="3" customFormat="1" ht="15.75" thickBot="1" x14ac:dyDescent="0.3">
      <c r="A43" t="s">
        <v>28</v>
      </c>
      <c r="C43" s="6">
        <f>SUM(C40:C42)</f>
        <v>10.050000000000001</v>
      </c>
      <c r="D43" s="6">
        <f>SUM(D41:D42)</f>
        <v>0</v>
      </c>
    </row>
    <row r="44" spans="1:4" s="3" customFormat="1" ht="15.75" thickTop="1" x14ac:dyDescent="0.25">
      <c r="A44"/>
    </row>
    <row r="45" spans="1:4" s="3" customFormat="1" x14ac:dyDescent="0.25">
      <c r="A45" s="1" t="s">
        <v>13</v>
      </c>
    </row>
    <row r="46" spans="1:4" s="3" customFormat="1" x14ac:dyDescent="0.25">
      <c r="A46" t="s">
        <v>10</v>
      </c>
      <c r="C46" s="5">
        <v>0.82</v>
      </c>
      <c r="D46" s="5"/>
    </row>
    <row r="48" spans="1:4" s="3" customFormat="1" ht="15.75" thickBot="1" x14ac:dyDescent="0.3">
      <c r="A48" t="s">
        <v>28</v>
      </c>
      <c r="C48" s="6">
        <f t="shared" ref="C48" si="1">SUM(C46:C47)</f>
        <v>0.82</v>
      </c>
      <c r="D48" s="6">
        <v>0</v>
      </c>
    </row>
    <row r="49" spans="1:1" s="3" customFormat="1" ht="15.75" thickTop="1" x14ac:dyDescent="0.25">
      <c r="A49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A22" sqref="A22:XFD35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78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44470</v>
      </c>
      <c r="C3" s="4" t="s">
        <v>15</v>
      </c>
      <c r="D3" s="4" t="s">
        <v>16</v>
      </c>
      <c r="E3" s="2">
        <v>44500</v>
      </c>
    </row>
    <row r="4" spans="1:6" x14ac:dyDescent="0.25">
      <c r="A4" t="s">
        <v>1</v>
      </c>
      <c r="B4" s="3">
        <v>1885.65</v>
      </c>
      <c r="C4" s="3">
        <f>C19</f>
        <v>135</v>
      </c>
      <c r="D4" s="3">
        <f>D19</f>
        <v>536.97</v>
      </c>
      <c r="E4" s="3">
        <f>B4+C4-D4</f>
        <v>1483.68</v>
      </c>
      <c r="F4" s="3">
        <f>E4-719.09</f>
        <v>764.59</v>
      </c>
    </row>
    <row r="5" spans="1:6" x14ac:dyDescent="0.25">
      <c r="A5" t="s">
        <v>2</v>
      </c>
      <c r="B5" s="3">
        <v>699.93</v>
      </c>
      <c r="C5" s="7">
        <f>C37</f>
        <v>497.11</v>
      </c>
      <c r="D5" s="7">
        <f>D37</f>
        <v>441.50000000000006</v>
      </c>
      <c r="E5" s="3">
        <f t="shared" ref="E5:E8" si="0">B5+C5-D5</f>
        <v>755.54</v>
      </c>
    </row>
    <row r="6" spans="1:6" x14ac:dyDescent="0.25">
      <c r="A6" t="s">
        <v>4</v>
      </c>
      <c r="B6" s="3">
        <v>218.44</v>
      </c>
      <c r="C6" s="3">
        <f>C42</f>
        <v>142</v>
      </c>
      <c r="D6" s="3">
        <f>D42</f>
        <v>0</v>
      </c>
      <c r="E6" s="3">
        <f>B6+C6-D6</f>
        <v>360.44</v>
      </c>
    </row>
    <row r="7" spans="1:6" x14ac:dyDescent="0.25">
      <c r="A7" t="s">
        <v>3</v>
      </c>
      <c r="B7" s="3">
        <v>1112.98</v>
      </c>
      <c r="C7" s="3">
        <f>C48</f>
        <v>0.05</v>
      </c>
      <c r="D7" s="3">
        <f>D48</f>
        <v>0</v>
      </c>
      <c r="E7" s="3">
        <f t="shared" si="0"/>
        <v>1113.03</v>
      </c>
    </row>
    <row r="8" spans="1:6" x14ac:dyDescent="0.25">
      <c r="A8" t="s">
        <v>5</v>
      </c>
      <c r="B8" s="5">
        <v>10017.35</v>
      </c>
      <c r="C8" s="5">
        <f>C53</f>
        <v>0.85</v>
      </c>
      <c r="D8" s="5">
        <f>D53</f>
        <v>0</v>
      </c>
      <c r="E8" s="5">
        <f t="shared" si="0"/>
        <v>10018.200000000001</v>
      </c>
    </row>
    <row r="10" spans="1:6" ht="15.75" thickBot="1" x14ac:dyDescent="0.3">
      <c r="A10" t="s">
        <v>6</v>
      </c>
      <c r="B10" s="6">
        <f>SUM(B4:B9)</f>
        <v>13934.35</v>
      </c>
      <c r="C10" s="6">
        <f>SUM(C4:C9)</f>
        <v>775.01</v>
      </c>
      <c r="D10" s="6">
        <f>SUM(D4:D8)</f>
        <v>978.47</v>
      </c>
      <c r="E10" s="6">
        <f>SUM(E4:E9)</f>
        <v>13730.890000000001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8</v>
      </c>
      <c r="C13" s="3">
        <v>135</v>
      </c>
    </row>
    <row r="14" spans="1:6" x14ac:dyDescent="0.25">
      <c r="A14" t="s">
        <v>119</v>
      </c>
      <c r="D14" s="3">
        <v>30.86</v>
      </c>
    </row>
    <row r="15" spans="1:6" x14ac:dyDescent="0.25">
      <c r="A15" t="s">
        <v>31</v>
      </c>
      <c r="D15" s="3">
        <v>58</v>
      </c>
    </row>
    <row r="16" spans="1:6" x14ac:dyDescent="0.25">
      <c r="A16" t="s">
        <v>121</v>
      </c>
      <c r="D16" s="3">
        <v>269.19</v>
      </c>
    </row>
    <row r="17" spans="1:4" x14ac:dyDescent="0.25">
      <c r="A17" t="s">
        <v>22</v>
      </c>
      <c r="D17" s="3">
        <v>178.92</v>
      </c>
    </row>
    <row r="18" spans="1:4" x14ac:dyDescent="0.25">
      <c r="C18" s="9"/>
      <c r="D18" s="9"/>
    </row>
    <row r="19" spans="1:4" s="3" customFormat="1" ht="15.75" thickBot="1" x14ac:dyDescent="0.3">
      <c r="A19" t="s">
        <v>28</v>
      </c>
      <c r="C19" s="6">
        <f>SUM(C13:C17)</f>
        <v>135</v>
      </c>
      <c r="D19" s="6">
        <f>SUM(D13:D17)</f>
        <v>536.97</v>
      </c>
    </row>
    <row r="20" spans="1:4" s="3" customFormat="1" ht="15.75" thickTop="1" x14ac:dyDescent="0.25">
      <c r="A20"/>
      <c r="C20" s="7"/>
      <c r="D20" s="7"/>
    </row>
    <row r="21" spans="1:4" s="3" customFormat="1" x14ac:dyDescent="0.25">
      <c r="A21" s="1" t="s">
        <v>14</v>
      </c>
    </row>
    <row r="22" spans="1:4" s="3" customFormat="1" x14ac:dyDescent="0.25">
      <c r="A22" t="s">
        <v>120</v>
      </c>
      <c r="C22" s="3">
        <v>483.63</v>
      </c>
    </row>
    <row r="23" spans="1:4" s="3" customFormat="1" x14ac:dyDescent="0.25">
      <c r="A23" t="s">
        <v>122</v>
      </c>
      <c r="C23" s="3">
        <v>13.48</v>
      </c>
    </row>
    <row r="24" spans="1:4" s="3" customFormat="1" x14ac:dyDescent="0.25">
      <c r="A24" t="s">
        <v>19</v>
      </c>
      <c r="D24" s="3">
        <v>35</v>
      </c>
    </row>
    <row r="25" spans="1:4" s="3" customFormat="1" x14ac:dyDescent="0.25">
      <c r="A25" t="s">
        <v>19</v>
      </c>
      <c r="D25" s="3">
        <v>20.16</v>
      </c>
    </row>
    <row r="26" spans="1:4" s="3" customFormat="1" x14ac:dyDescent="0.25">
      <c r="A26" t="s">
        <v>123</v>
      </c>
      <c r="D26" s="3">
        <v>2.13</v>
      </c>
    </row>
    <row r="27" spans="1:4" s="3" customFormat="1" x14ac:dyDescent="0.25">
      <c r="A27" t="s">
        <v>124</v>
      </c>
      <c r="D27" s="3">
        <v>59.8</v>
      </c>
    </row>
    <row r="28" spans="1:4" s="3" customFormat="1" x14ac:dyDescent="0.25">
      <c r="A28" t="s">
        <v>114</v>
      </c>
      <c r="D28" s="3">
        <v>66.52</v>
      </c>
    </row>
    <row r="29" spans="1:4" s="3" customFormat="1" x14ac:dyDescent="0.25">
      <c r="A29" t="s">
        <v>19</v>
      </c>
      <c r="D29" s="3">
        <v>25.9</v>
      </c>
    </row>
    <row r="30" spans="1:4" s="3" customFormat="1" x14ac:dyDescent="0.25">
      <c r="A30" t="s">
        <v>114</v>
      </c>
      <c r="D30" s="3">
        <v>59.92</v>
      </c>
    </row>
    <row r="31" spans="1:4" s="3" customFormat="1" x14ac:dyDescent="0.25">
      <c r="A31" t="s">
        <v>114</v>
      </c>
      <c r="D31" s="3">
        <v>40.36</v>
      </c>
    </row>
    <row r="32" spans="1:4" s="3" customFormat="1" x14ac:dyDescent="0.25">
      <c r="A32" t="s">
        <v>114</v>
      </c>
      <c r="D32" s="3">
        <v>52.61</v>
      </c>
    </row>
    <row r="33" spans="1:4" s="3" customFormat="1" x14ac:dyDescent="0.25">
      <c r="A33" t="s">
        <v>125</v>
      </c>
      <c r="D33" s="3">
        <v>3.17</v>
      </c>
    </row>
    <row r="34" spans="1:4" s="3" customFormat="1" x14ac:dyDescent="0.25">
      <c r="A34" t="s">
        <v>19</v>
      </c>
      <c r="D34" s="3">
        <v>63.24</v>
      </c>
    </row>
    <row r="35" spans="1:4" s="3" customFormat="1" x14ac:dyDescent="0.25">
      <c r="A35" t="s">
        <v>103</v>
      </c>
      <c r="D35" s="3">
        <v>12.69</v>
      </c>
    </row>
    <row r="36" spans="1:4" x14ac:dyDescent="0.25">
      <c r="C36" s="9"/>
      <c r="D36" s="9"/>
    </row>
    <row r="37" spans="1:4" s="3" customFormat="1" ht="15.75" thickBot="1" x14ac:dyDescent="0.3">
      <c r="A37" t="s">
        <v>28</v>
      </c>
      <c r="C37" s="6">
        <f>SUM(C22:C36)</f>
        <v>497.11</v>
      </c>
      <c r="D37" s="6">
        <f>SUM(D24:D36)</f>
        <v>441.50000000000006</v>
      </c>
    </row>
    <row r="38" spans="1:4" s="3" customFormat="1" ht="15.75" thickTop="1" x14ac:dyDescent="0.25">
      <c r="A38"/>
      <c r="C38" s="7"/>
      <c r="D38" s="7"/>
    </row>
    <row r="39" spans="1:4" s="3" customFormat="1" x14ac:dyDescent="0.25">
      <c r="A39" s="1" t="s">
        <v>12</v>
      </c>
    </row>
    <row r="40" spans="1:4" s="3" customFormat="1" x14ac:dyDescent="0.25">
      <c r="A40" s="13" t="s">
        <v>8</v>
      </c>
      <c r="C40" s="5">
        <v>142</v>
      </c>
      <c r="D40" s="5"/>
    </row>
    <row r="42" spans="1:4" s="3" customFormat="1" ht="15.75" thickBot="1" x14ac:dyDescent="0.3">
      <c r="A42" t="s">
        <v>28</v>
      </c>
      <c r="C42" s="6">
        <f>SUM(C40:C41)</f>
        <v>142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/>
    </row>
    <row r="45" spans="1:4" s="3" customFormat="1" x14ac:dyDescent="0.25">
      <c r="A45" s="1" t="s">
        <v>11</v>
      </c>
    </row>
    <row r="46" spans="1:4" s="3" customFormat="1" x14ac:dyDescent="0.25">
      <c r="A46" t="s">
        <v>10</v>
      </c>
      <c r="C46" s="5">
        <v>0.05</v>
      </c>
      <c r="D46" s="5"/>
    </row>
    <row r="48" spans="1:4" s="3" customFormat="1" ht="15.75" thickBot="1" x14ac:dyDescent="0.3">
      <c r="A48" t="s">
        <v>28</v>
      </c>
      <c r="C48" s="6">
        <f>SUM(C46:C47)</f>
        <v>0.05</v>
      </c>
      <c r="D48" s="6">
        <f>SUM(D46:D47)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13</v>
      </c>
    </row>
    <row r="51" spans="1:4" s="3" customFormat="1" x14ac:dyDescent="0.25">
      <c r="A51" t="s">
        <v>10</v>
      </c>
      <c r="C51" s="5">
        <v>0.85</v>
      </c>
      <c r="D51" s="5"/>
    </row>
    <row r="53" spans="1:4" s="3" customFormat="1" ht="15.75" thickBot="1" x14ac:dyDescent="0.3">
      <c r="A53" t="s">
        <v>28</v>
      </c>
      <c r="C53" s="6">
        <f t="shared" ref="C53" si="1">SUM(C51:C52)</f>
        <v>0.85</v>
      </c>
      <c r="D53" s="6"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scale="97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A40" sqref="A40"/>
    </sheetView>
  </sheetViews>
  <sheetFormatPr defaultRowHeight="15" x14ac:dyDescent="0.25"/>
  <cols>
    <col min="1" max="1" width="35.85546875" bestFit="1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79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44501</v>
      </c>
      <c r="C3" s="4" t="s">
        <v>15</v>
      </c>
      <c r="D3" s="4" t="s">
        <v>16</v>
      </c>
      <c r="E3" s="2">
        <v>44530</v>
      </c>
    </row>
    <row r="4" spans="1:6" x14ac:dyDescent="0.25">
      <c r="A4" t="s">
        <v>1</v>
      </c>
      <c r="B4" s="3">
        <v>1483.68</v>
      </c>
      <c r="C4" s="3">
        <f>C18</f>
        <v>55</v>
      </c>
      <c r="D4" s="3">
        <f>D18</f>
        <v>271.54000000000002</v>
      </c>
      <c r="E4" s="3">
        <f>B4+C4-D4</f>
        <v>1267.1400000000001</v>
      </c>
      <c r="F4" s="3">
        <f>E4-719.09</f>
        <v>548.05000000000007</v>
      </c>
    </row>
    <row r="5" spans="1:6" x14ac:dyDescent="0.25">
      <c r="A5" t="s">
        <v>2</v>
      </c>
      <c r="B5" s="3">
        <v>755.54</v>
      </c>
      <c r="C5" s="7">
        <f>C37</f>
        <v>428.02</v>
      </c>
      <c r="D5" s="7">
        <f>D37</f>
        <v>443.34</v>
      </c>
      <c r="E5" s="3">
        <f t="shared" ref="E5:E8" si="0">B5+C5-D5</f>
        <v>740.22</v>
      </c>
    </row>
    <row r="6" spans="1:6" x14ac:dyDescent="0.25">
      <c r="A6" t="s">
        <v>4</v>
      </c>
      <c r="B6" s="3">
        <v>360.44</v>
      </c>
      <c r="C6" s="3">
        <f>C42</f>
        <v>75</v>
      </c>
      <c r="D6" s="3">
        <f>D42</f>
        <v>0</v>
      </c>
      <c r="E6" s="3">
        <f>B6+C6-D6</f>
        <v>435.44</v>
      </c>
    </row>
    <row r="7" spans="1:6" x14ac:dyDescent="0.25">
      <c r="A7" t="s">
        <v>3</v>
      </c>
      <c r="B7" s="3">
        <v>1113.03</v>
      </c>
      <c r="C7" s="3">
        <f>C48</f>
        <v>440.05</v>
      </c>
      <c r="D7" s="3">
        <f>D48</f>
        <v>0</v>
      </c>
      <c r="E7" s="3">
        <f t="shared" si="0"/>
        <v>1553.08</v>
      </c>
    </row>
    <row r="8" spans="1:6" x14ac:dyDescent="0.25">
      <c r="A8" t="s">
        <v>5</v>
      </c>
      <c r="B8" s="5">
        <v>10018.200000000001</v>
      </c>
      <c r="C8" s="5">
        <f>C53</f>
        <v>0.82</v>
      </c>
      <c r="D8" s="5">
        <f>D53</f>
        <v>0</v>
      </c>
      <c r="E8" s="5">
        <f t="shared" si="0"/>
        <v>10019.02</v>
      </c>
    </row>
    <row r="10" spans="1:6" ht="15.75" thickBot="1" x14ac:dyDescent="0.3">
      <c r="A10" t="s">
        <v>6</v>
      </c>
      <c r="B10" s="6">
        <f>SUM(B4:B9)</f>
        <v>13730.890000000001</v>
      </c>
      <c r="C10" s="6">
        <f>SUM(C4:C9)</f>
        <v>998.89</v>
      </c>
      <c r="D10" s="6">
        <f>SUM(D4:D8)</f>
        <v>714.88</v>
      </c>
      <c r="E10" s="6">
        <f>SUM(E4:E9)</f>
        <v>14014.900000000001</v>
      </c>
    </row>
    <row r="11" spans="1:6" ht="15.75" thickTop="1" x14ac:dyDescent="0.25">
      <c r="B11" s="3" t="s">
        <v>25</v>
      </c>
    </row>
    <row r="12" spans="1:6" x14ac:dyDescent="0.25">
      <c r="A12" s="1" t="s">
        <v>7</v>
      </c>
      <c r="E12" s="10"/>
    </row>
    <row r="13" spans="1:6" x14ac:dyDescent="0.25">
      <c r="A13" t="s">
        <v>23</v>
      </c>
      <c r="C13" s="3">
        <v>55</v>
      </c>
    </row>
    <row r="14" spans="1:6" s="3" customFormat="1" x14ac:dyDescent="0.25">
      <c r="A14" t="s">
        <v>32</v>
      </c>
      <c r="D14" s="3">
        <v>44.71</v>
      </c>
      <c r="F14"/>
    </row>
    <row r="15" spans="1:6" s="3" customFormat="1" x14ac:dyDescent="0.25">
      <c r="A15" t="s">
        <v>129</v>
      </c>
      <c r="D15" s="3">
        <v>31.93</v>
      </c>
      <c r="F15"/>
    </row>
    <row r="16" spans="1:6" s="3" customFormat="1" x14ac:dyDescent="0.25">
      <c r="A16" t="s">
        <v>22</v>
      </c>
      <c r="D16" s="3">
        <v>194.9</v>
      </c>
      <c r="F16"/>
    </row>
    <row r="17" spans="1:6" s="3" customFormat="1" x14ac:dyDescent="0.25">
      <c r="A17"/>
      <c r="C17" s="9"/>
      <c r="D17" s="9"/>
      <c r="F17"/>
    </row>
    <row r="18" spans="1:6" s="3" customFormat="1" ht="15.75" thickBot="1" x14ac:dyDescent="0.3">
      <c r="A18" t="s">
        <v>28</v>
      </c>
      <c r="C18" s="6">
        <f>SUM(C13:C16)</f>
        <v>55</v>
      </c>
      <c r="D18" s="6">
        <f>SUM(D13:D16)</f>
        <v>271.54000000000002</v>
      </c>
    </row>
    <row r="19" spans="1:6" s="3" customFormat="1" ht="15.75" thickTop="1" x14ac:dyDescent="0.25">
      <c r="A19"/>
      <c r="C19" s="7"/>
      <c r="D19" s="7"/>
    </row>
    <row r="20" spans="1:6" s="3" customFormat="1" hidden="1" x14ac:dyDescent="0.25">
      <c r="A20" t="s">
        <v>18</v>
      </c>
      <c r="C20" s="5"/>
      <c r="D20" s="5"/>
    </row>
    <row r="21" spans="1:6" s="3" customFormat="1" hidden="1" x14ac:dyDescent="0.25">
      <c r="A21"/>
      <c r="C21" s="7"/>
      <c r="D21" s="7"/>
    </row>
    <row r="22" spans="1:6" s="3" customFormat="1" ht="15.75" hidden="1" thickBot="1" x14ac:dyDescent="0.3">
      <c r="A22" t="s">
        <v>9</v>
      </c>
      <c r="C22" s="6">
        <f>SUM(C20:C21)</f>
        <v>0</v>
      </c>
      <c r="D22" s="6">
        <f>SUM(D20)</f>
        <v>0</v>
      </c>
      <c r="F22"/>
    </row>
    <row r="23" spans="1:6" s="3" customFormat="1" hidden="1" x14ac:dyDescent="0.25">
      <c r="A23"/>
    </row>
    <row r="24" spans="1:6" s="3" customFormat="1" x14ac:dyDescent="0.25">
      <c r="A24" s="1" t="s">
        <v>14</v>
      </c>
    </row>
    <row r="25" spans="1:6" s="3" customFormat="1" x14ac:dyDescent="0.25">
      <c r="A25" t="s">
        <v>130</v>
      </c>
      <c r="C25" s="3">
        <v>428.02</v>
      </c>
    </row>
    <row r="26" spans="1:6" s="3" customFormat="1" x14ac:dyDescent="0.25">
      <c r="A26" t="s">
        <v>97</v>
      </c>
      <c r="D26" s="3">
        <v>44.69</v>
      </c>
    </row>
    <row r="27" spans="1:6" s="3" customFormat="1" x14ac:dyDescent="0.25">
      <c r="A27" t="s">
        <v>19</v>
      </c>
      <c r="D27" s="3">
        <v>34.24</v>
      </c>
    </row>
    <row r="28" spans="1:6" s="3" customFormat="1" x14ac:dyDescent="0.25">
      <c r="A28" t="s">
        <v>124</v>
      </c>
      <c r="D28" s="3">
        <v>39.200000000000003</v>
      </c>
    </row>
    <row r="29" spans="1:6" s="3" customFormat="1" x14ac:dyDescent="0.25">
      <c r="A29" t="s">
        <v>114</v>
      </c>
      <c r="D29" s="3">
        <v>90.48</v>
      </c>
    </row>
    <row r="30" spans="1:6" s="3" customFormat="1" x14ac:dyDescent="0.25">
      <c r="A30" t="s">
        <v>114</v>
      </c>
      <c r="D30" s="3">
        <v>56.31</v>
      </c>
    </row>
    <row r="31" spans="1:6" s="3" customFormat="1" x14ac:dyDescent="0.25">
      <c r="A31" t="s">
        <v>114</v>
      </c>
      <c r="D31" s="3">
        <v>45</v>
      </c>
    </row>
    <row r="32" spans="1:6" s="3" customFormat="1" x14ac:dyDescent="0.25">
      <c r="A32" t="s">
        <v>99</v>
      </c>
      <c r="D32" s="3">
        <v>14.65</v>
      </c>
    </row>
    <row r="33" spans="1:4" s="3" customFormat="1" x14ac:dyDescent="0.25">
      <c r="A33" t="s">
        <v>99</v>
      </c>
      <c r="D33" s="3">
        <v>31.87</v>
      </c>
    </row>
    <row r="34" spans="1:4" s="3" customFormat="1" x14ac:dyDescent="0.25">
      <c r="A34" t="s">
        <v>19</v>
      </c>
      <c r="D34" s="3">
        <v>26.9</v>
      </c>
    </row>
    <row r="35" spans="1:4" s="3" customFormat="1" x14ac:dyDescent="0.25">
      <c r="A35" t="s">
        <v>19</v>
      </c>
      <c r="D35" s="3">
        <v>60</v>
      </c>
    </row>
    <row r="36" spans="1:4" x14ac:dyDescent="0.25">
      <c r="C36" s="9"/>
      <c r="D36" s="9"/>
    </row>
    <row r="37" spans="1:4" s="3" customFormat="1" ht="15.75" thickBot="1" x14ac:dyDescent="0.3">
      <c r="A37" t="s">
        <v>28</v>
      </c>
      <c r="C37" s="6">
        <f>SUM(C25:C36)</f>
        <v>428.02</v>
      </c>
      <c r="D37" s="6">
        <f>SUM(D26:D36)</f>
        <v>443.34</v>
      </c>
    </row>
    <row r="38" spans="1:4" s="3" customFormat="1" ht="15.75" thickTop="1" x14ac:dyDescent="0.25">
      <c r="A38"/>
    </row>
    <row r="39" spans="1:4" s="3" customFormat="1" x14ac:dyDescent="0.25">
      <c r="A39" s="1" t="s">
        <v>12</v>
      </c>
    </row>
    <row r="40" spans="1:4" s="3" customFormat="1" x14ac:dyDescent="0.25">
      <c r="A40" t="s">
        <v>8</v>
      </c>
      <c r="C40" s="3">
        <v>75</v>
      </c>
    </row>
    <row r="41" spans="1:4" x14ac:dyDescent="0.25">
      <c r="C41" s="9"/>
      <c r="D41" s="9"/>
    </row>
    <row r="42" spans="1:4" s="3" customFormat="1" ht="15.75" thickBot="1" x14ac:dyDescent="0.3">
      <c r="A42" t="s">
        <v>28</v>
      </c>
      <c r="C42" s="6">
        <f>SUM(C40:C41)</f>
        <v>75</v>
      </c>
      <c r="D42" s="6">
        <f>SUM(D40:D41)</f>
        <v>0</v>
      </c>
    </row>
    <row r="43" spans="1:4" s="3" customFormat="1" ht="15.75" thickTop="1" x14ac:dyDescent="0.25">
      <c r="A43"/>
    </row>
    <row r="44" spans="1:4" s="3" customFormat="1" x14ac:dyDescent="0.25">
      <c r="A44" s="1" t="s">
        <v>11</v>
      </c>
    </row>
    <row r="45" spans="1:4" s="3" customFormat="1" x14ac:dyDescent="0.25">
      <c r="A45" s="8" t="s">
        <v>8</v>
      </c>
      <c r="C45" s="3">
        <v>440</v>
      </c>
    </row>
    <row r="46" spans="1:4" s="3" customFormat="1" x14ac:dyDescent="0.25">
      <c r="A46" t="s">
        <v>10</v>
      </c>
      <c r="C46" s="5">
        <v>0.05</v>
      </c>
      <c r="D46" s="5"/>
    </row>
    <row r="48" spans="1:4" s="3" customFormat="1" ht="15.75" thickBot="1" x14ac:dyDescent="0.3">
      <c r="A48" t="s">
        <v>28</v>
      </c>
      <c r="C48" s="6">
        <f>SUM(C45:C47)</f>
        <v>440.05</v>
      </c>
      <c r="D48" s="6">
        <f>SUM(D46:D47)</f>
        <v>0</v>
      </c>
    </row>
    <row r="49" spans="1:4" s="3" customFormat="1" ht="15.75" thickTop="1" x14ac:dyDescent="0.25">
      <c r="A49"/>
    </row>
    <row r="50" spans="1:4" s="3" customFormat="1" x14ac:dyDescent="0.25">
      <c r="A50" s="1" t="s">
        <v>13</v>
      </c>
    </row>
    <row r="51" spans="1:4" s="3" customFormat="1" x14ac:dyDescent="0.25">
      <c r="A51" t="s">
        <v>10</v>
      </c>
      <c r="C51" s="5">
        <v>0.82</v>
      </c>
      <c r="D51" s="5"/>
    </row>
    <row r="53" spans="1:4" s="3" customFormat="1" ht="15.75" thickBot="1" x14ac:dyDescent="0.3">
      <c r="A53" t="s">
        <v>28</v>
      </c>
      <c r="C53" s="6">
        <f t="shared" ref="C53" si="1">SUM(C51:C52)</f>
        <v>0.82</v>
      </c>
      <c r="D53" s="6">
        <v>0</v>
      </c>
    </row>
    <row r="54" spans="1:4" s="3" customFormat="1" ht="15.75" thickTop="1" x14ac:dyDescent="0.25">
      <c r="A54"/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24" t="s">
        <v>80</v>
      </c>
      <c r="B1" s="24"/>
      <c r="C1" s="24"/>
      <c r="D1" s="24"/>
      <c r="E1" s="24"/>
    </row>
    <row r="2" spans="1:6" x14ac:dyDescent="0.25">
      <c r="A2" s="1" t="s">
        <v>0</v>
      </c>
      <c r="F2" t="s">
        <v>17</v>
      </c>
    </row>
    <row r="3" spans="1:6" x14ac:dyDescent="0.25">
      <c r="B3" s="2">
        <v>44531</v>
      </c>
      <c r="C3" s="4" t="s">
        <v>15</v>
      </c>
      <c r="D3" s="4" t="s">
        <v>16</v>
      </c>
      <c r="E3" s="2">
        <v>44561</v>
      </c>
    </row>
    <row r="4" spans="1:6" x14ac:dyDescent="0.25">
      <c r="A4" t="s">
        <v>1</v>
      </c>
      <c r="B4" s="3">
        <v>1267.1400000000001</v>
      </c>
      <c r="C4" s="3">
        <f>C18</f>
        <v>105</v>
      </c>
      <c r="D4" s="3">
        <f>D18</f>
        <v>233.07</v>
      </c>
      <c r="E4" s="3">
        <f>B4+C4-D4</f>
        <v>1139.0700000000002</v>
      </c>
      <c r="F4" s="3">
        <f>E4-719.09</f>
        <v>419.98000000000013</v>
      </c>
    </row>
    <row r="5" spans="1:6" x14ac:dyDescent="0.25">
      <c r="A5" t="s">
        <v>2</v>
      </c>
      <c r="B5" s="3">
        <v>740.22</v>
      </c>
      <c r="C5" s="7">
        <f>C43</f>
        <v>443.34</v>
      </c>
      <c r="D5" s="7">
        <f>D43</f>
        <v>767.19</v>
      </c>
      <c r="E5" s="3">
        <f t="shared" ref="E5:E8" si="0">B5+C5-D5</f>
        <v>416.36999999999989</v>
      </c>
    </row>
    <row r="6" spans="1:6" x14ac:dyDescent="0.25">
      <c r="A6" t="s">
        <v>4</v>
      </c>
      <c r="B6" s="3">
        <v>435.44</v>
      </c>
      <c r="C6" s="3">
        <f>C48</f>
        <v>0</v>
      </c>
      <c r="D6" s="3">
        <f>D48</f>
        <v>65</v>
      </c>
      <c r="E6" s="3">
        <f>B6+C6-D6</f>
        <v>370.44</v>
      </c>
    </row>
    <row r="7" spans="1:6" x14ac:dyDescent="0.25">
      <c r="A7" t="s">
        <v>3</v>
      </c>
      <c r="B7" s="3">
        <v>1553.08</v>
      </c>
      <c r="C7" s="3">
        <f>C54</f>
        <v>100.07</v>
      </c>
      <c r="D7" s="3">
        <f>D54</f>
        <v>0</v>
      </c>
      <c r="E7" s="3">
        <f t="shared" si="0"/>
        <v>1653.1499999999999</v>
      </c>
    </row>
    <row r="8" spans="1:6" x14ac:dyDescent="0.25">
      <c r="A8" t="s">
        <v>5</v>
      </c>
      <c r="B8" s="5">
        <v>10019.02</v>
      </c>
      <c r="C8" s="5">
        <f>C59</f>
        <v>0.85</v>
      </c>
      <c r="D8" s="5">
        <f>D59</f>
        <v>0</v>
      </c>
      <c r="E8" s="5">
        <f t="shared" si="0"/>
        <v>10019.870000000001</v>
      </c>
    </row>
    <row r="10" spans="1:6" ht="15.75" thickBot="1" x14ac:dyDescent="0.3">
      <c r="A10" t="s">
        <v>6</v>
      </c>
      <c r="B10" s="6">
        <f>SUM(B4:B9)</f>
        <v>14014.900000000001</v>
      </c>
      <c r="C10" s="6">
        <f>SUM(C4:C9)</f>
        <v>649.25999999999988</v>
      </c>
      <c r="D10" s="6">
        <f>SUM(D4:D8)</f>
        <v>1065.26</v>
      </c>
      <c r="E10" s="6">
        <f>SUM(E4:E9)</f>
        <v>13598.900000000001</v>
      </c>
    </row>
    <row r="11" spans="1:6" ht="15.75" thickTop="1" x14ac:dyDescent="0.25"/>
    <row r="12" spans="1:6" x14ac:dyDescent="0.25">
      <c r="A12" s="1" t="s">
        <v>7</v>
      </c>
      <c r="E12" s="10"/>
    </row>
    <row r="13" spans="1:6" x14ac:dyDescent="0.25">
      <c r="A13" t="s">
        <v>23</v>
      </c>
      <c r="C13" s="3">
        <v>105</v>
      </c>
    </row>
    <row r="14" spans="1:6" s="3" customFormat="1" x14ac:dyDescent="0.25">
      <c r="A14" t="s">
        <v>132</v>
      </c>
      <c r="D14" s="3">
        <v>32.97</v>
      </c>
      <c r="F14"/>
    </row>
    <row r="15" spans="1:6" s="3" customFormat="1" x14ac:dyDescent="0.25">
      <c r="A15" t="s">
        <v>132</v>
      </c>
      <c r="D15" s="3">
        <v>5.2</v>
      </c>
      <c r="F15"/>
    </row>
    <row r="16" spans="1:6" s="3" customFormat="1" x14ac:dyDescent="0.25">
      <c r="A16" t="s">
        <v>22</v>
      </c>
      <c r="D16" s="3">
        <v>194.9</v>
      </c>
      <c r="F16"/>
    </row>
    <row r="17" spans="1:6" s="3" customFormat="1" x14ac:dyDescent="0.25">
      <c r="A17"/>
      <c r="C17" s="9"/>
      <c r="D17" s="9"/>
      <c r="F17"/>
    </row>
    <row r="18" spans="1:6" s="3" customFormat="1" ht="15.75" thickBot="1" x14ac:dyDescent="0.3">
      <c r="A18" t="s">
        <v>28</v>
      </c>
      <c r="C18" s="6">
        <f>SUM(C13:C16)</f>
        <v>105</v>
      </c>
      <c r="D18" s="6">
        <f>SUM(D13:D16)</f>
        <v>233.07</v>
      </c>
    </row>
    <row r="19" spans="1:6" s="3" customFormat="1" ht="15.75" thickTop="1" x14ac:dyDescent="0.25">
      <c r="A19"/>
      <c r="C19" s="7"/>
      <c r="D19" s="7"/>
    </row>
    <row r="20" spans="1:6" s="3" customFormat="1" hidden="1" x14ac:dyDescent="0.25">
      <c r="A20" t="s">
        <v>18</v>
      </c>
      <c r="C20" s="5"/>
      <c r="D20" s="5"/>
    </row>
    <row r="21" spans="1:6" s="3" customFormat="1" hidden="1" x14ac:dyDescent="0.25">
      <c r="A21"/>
      <c r="C21" s="7"/>
      <c r="D21" s="7"/>
    </row>
    <row r="22" spans="1:6" s="3" customFormat="1" ht="15.75" hidden="1" thickBot="1" x14ac:dyDescent="0.3">
      <c r="A22" t="s">
        <v>28</v>
      </c>
      <c r="C22" s="6">
        <f>SUM(C20:C21)</f>
        <v>0</v>
      </c>
      <c r="D22" s="6">
        <f>SUM(D20)</f>
        <v>0</v>
      </c>
      <c r="F22"/>
    </row>
    <row r="23" spans="1:6" s="3" customFormat="1" hidden="1" x14ac:dyDescent="0.25">
      <c r="A23"/>
    </row>
    <row r="24" spans="1:6" s="3" customFormat="1" x14ac:dyDescent="0.25">
      <c r="A24" s="1" t="s">
        <v>14</v>
      </c>
    </row>
    <row r="25" spans="1:6" s="3" customFormat="1" x14ac:dyDescent="0.25">
      <c r="A25" t="s">
        <v>131</v>
      </c>
      <c r="C25" s="3">
        <v>443.34</v>
      </c>
    </row>
    <row r="26" spans="1:6" s="3" customFormat="1" x14ac:dyDescent="0.25">
      <c r="A26" t="s">
        <v>19</v>
      </c>
      <c r="D26" s="3">
        <v>94.53</v>
      </c>
    </row>
    <row r="27" spans="1:6" s="3" customFormat="1" x14ac:dyDescent="0.25">
      <c r="A27" t="s">
        <v>19</v>
      </c>
      <c r="D27" s="3">
        <v>22.76</v>
      </c>
    </row>
    <row r="28" spans="1:6" s="3" customFormat="1" x14ac:dyDescent="0.25">
      <c r="A28" t="s">
        <v>19</v>
      </c>
      <c r="D28" s="3">
        <v>60</v>
      </c>
    </row>
    <row r="29" spans="1:6" s="3" customFormat="1" x14ac:dyDescent="0.25">
      <c r="A29" t="s">
        <v>114</v>
      </c>
      <c r="D29" s="3">
        <v>31.88</v>
      </c>
    </row>
    <row r="30" spans="1:6" s="3" customFormat="1" x14ac:dyDescent="0.25">
      <c r="A30" t="s">
        <v>114</v>
      </c>
      <c r="D30" s="3">
        <v>28.2</v>
      </c>
    </row>
    <row r="31" spans="1:6" s="3" customFormat="1" x14ac:dyDescent="0.25">
      <c r="A31" t="s">
        <v>19</v>
      </c>
      <c r="D31" s="3">
        <v>89.25</v>
      </c>
    </row>
    <row r="32" spans="1:6" s="3" customFormat="1" x14ac:dyDescent="0.25">
      <c r="A32" t="s">
        <v>19</v>
      </c>
      <c r="D32" s="3">
        <v>80</v>
      </c>
    </row>
    <row r="33" spans="1:4" s="3" customFormat="1" x14ac:dyDescent="0.25">
      <c r="A33" t="s">
        <v>19</v>
      </c>
      <c r="D33" s="3">
        <v>2.46</v>
      </c>
    </row>
    <row r="34" spans="1:4" s="3" customFormat="1" x14ac:dyDescent="0.25">
      <c r="A34" t="s">
        <v>19</v>
      </c>
      <c r="D34" s="3">
        <v>19.21</v>
      </c>
    </row>
    <row r="35" spans="1:4" s="3" customFormat="1" x14ac:dyDescent="0.25">
      <c r="A35" t="s">
        <v>97</v>
      </c>
      <c r="D35" s="3">
        <v>23.41</v>
      </c>
    </row>
    <row r="36" spans="1:4" s="3" customFormat="1" x14ac:dyDescent="0.25">
      <c r="A36" t="s">
        <v>19</v>
      </c>
      <c r="D36" s="3">
        <v>49.49</v>
      </c>
    </row>
    <row r="37" spans="1:4" s="3" customFormat="1" x14ac:dyDescent="0.25">
      <c r="A37" t="s">
        <v>19</v>
      </c>
      <c r="D37" s="3">
        <v>180</v>
      </c>
    </row>
    <row r="38" spans="1:4" s="3" customFormat="1" x14ac:dyDescent="0.25">
      <c r="A38" t="s">
        <v>19</v>
      </c>
      <c r="D38" s="3">
        <v>20</v>
      </c>
    </row>
    <row r="39" spans="1:4" s="3" customFormat="1" x14ac:dyDescent="0.25">
      <c r="A39" t="s">
        <v>19</v>
      </c>
      <c r="D39" s="3">
        <v>3.71</v>
      </c>
    </row>
    <row r="40" spans="1:4" s="3" customFormat="1" x14ac:dyDescent="0.25">
      <c r="A40" t="s">
        <v>97</v>
      </c>
      <c r="D40" s="3">
        <v>23.41</v>
      </c>
    </row>
    <row r="41" spans="1:4" s="3" customFormat="1" x14ac:dyDescent="0.25">
      <c r="A41" t="s">
        <v>19</v>
      </c>
      <c r="D41" s="3">
        <v>38.880000000000003</v>
      </c>
    </row>
    <row r="42" spans="1:4" x14ac:dyDescent="0.25">
      <c r="C42" s="9"/>
      <c r="D42" s="9"/>
    </row>
    <row r="43" spans="1:4" s="3" customFormat="1" ht="15.75" thickBot="1" x14ac:dyDescent="0.3">
      <c r="A43" t="s">
        <v>28</v>
      </c>
      <c r="C43" s="6">
        <f>SUM(C25:C42)</f>
        <v>443.34</v>
      </c>
      <c r="D43" s="6">
        <f>SUM(D25:D42)</f>
        <v>767.19</v>
      </c>
    </row>
    <row r="44" spans="1:4" s="3" customFormat="1" ht="15.75" thickTop="1" x14ac:dyDescent="0.25">
      <c r="A44"/>
    </row>
    <row r="45" spans="1:4" s="3" customFormat="1" x14ac:dyDescent="0.25">
      <c r="A45" s="1" t="s">
        <v>12</v>
      </c>
    </row>
    <row r="46" spans="1:4" s="3" customFormat="1" x14ac:dyDescent="0.25">
      <c r="A46" t="s">
        <v>133</v>
      </c>
      <c r="D46" s="3">
        <v>65</v>
      </c>
    </row>
    <row r="47" spans="1:4" x14ac:dyDescent="0.25">
      <c r="C47" s="9"/>
      <c r="D47" s="9"/>
    </row>
    <row r="48" spans="1:4" s="3" customFormat="1" ht="15.75" thickBot="1" x14ac:dyDescent="0.3">
      <c r="A48" t="s">
        <v>28</v>
      </c>
      <c r="C48" s="6">
        <f>SUM(C46:C47)</f>
        <v>0</v>
      </c>
      <c r="D48" s="6">
        <f>SUM(D46:D47)</f>
        <v>65</v>
      </c>
    </row>
    <row r="49" spans="1:4" s="3" customFormat="1" ht="15.75" thickTop="1" x14ac:dyDescent="0.25">
      <c r="A49"/>
    </row>
    <row r="50" spans="1:4" s="3" customFormat="1" x14ac:dyDescent="0.25">
      <c r="A50" s="1" t="s">
        <v>11</v>
      </c>
    </row>
    <row r="51" spans="1:4" s="3" customFormat="1" x14ac:dyDescent="0.25">
      <c r="A51" s="8" t="s">
        <v>8</v>
      </c>
      <c r="C51" s="3">
        <v>100</v>
      </c>
    </row>
    <row r="52" spans="1:4" s="3" customFormat="1" x14ac:dyDescent="0.25">
      <c r="A52" t="s">
        <v>10</v>
      </c>
      <c r="C52" s="5">
        <v>7.0000000000000007E-2</v>
      </c>
      <c r="D52" s="5"/>
    </row>
    <row r="54" spans="1:4" s="3" customFormat="1" ht="15.75" thickBot="1" x14ac:dyDescent="0.3">
      <c r="A54" t="s">
        <v>28</v>
      </c>
      <c r="C54" s="6">
        <f>SUM(C51:C53)</f>
        <v>100.07</v>
      </c>
      <c r="D54" s="6">
        <f>SUM(D52:D53)</f>
        <v>0</v>
      </c>
    </row>
    <row r="55" spans="1:4" s="3" customFormat="1" ht="15.75" thickTop="1" x14ac:dyDescent="0.25">
      <c r="A55"/>
    </row>
    <row r="56" spans="1:4" s="3" customFormat="1" x14ac:dyDescent="0.25">
      <c r="A56" s="1" t="s">
        <v>13</v>
      </c>
    </row>
    <row r="57" spans="1:4" s="3" customFormat="1" x14ac:dyDescent="0.25">
      <c r="A57" t="s">
        <v>10</v>
      </c>
      <c r="C57" s="5">
        <v>0.85</v>
      </c>
      <c r="D57" s="5"/>
    </row>
    <row r="59" spans="1:4" s="3" customFormat="1" ht="15.75" thickBot="1" x14ac:dyDescent="0.3">
      <c r="A59" t="s">
        <v>28</v>
      </c>
      <c r="C59" s="6">
        <f t="shared" ref="C59" si="1">SUM(C57:C58)</f>
        <v>0.85</v>
      </c>
      <c r="D59" s="6">
        <v>0</v>
      </c>
    </row>
    <row r="60" spans="1:4" s="3" customFormat="1" ht="15.75" thickTop="1" x14ac:dyDescent="0.25">
      <c r="A60"/>
    </row>
  </sheetData>
  <mergeCells count="1">
    <mergeCell ref="A1:E1"/>
  </mergeCells>
  <pageMargins left="0.7" right="0.2" top="0.25" bottom="0.25" header="0.3" footer="0.3"/>
  <pageSetup scale="93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workbookViewId="0">
      <selection activeCell="M30" sqref="M30"/>
    </sheetView>
  </sheetViews>
  <sheetFormatPr defaultRowHeight="15" x14ac:dyDescent="0.25"/>
  <cols>
    <col min="1" max="1" width="35.7109375" customWidth="1"/>
    <col min="2" max="2" width="10.7109375" style="3" customWidth="1"/>
    <col min="3" max="14" width="10.7109375" customWidth="1"/>
  </cols>
  <sheetData>
    <row r="1" spans="1:14" x14ac:dyDescent="0.25">
      <c r="A1" s="25" t="s">
        <v>126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33</v>
      </c>
    </row>
    <row r="4" spans="1:14" x14ac:dyDescent="0.25">
      <c r="A4" s="1"/>
      <c r="B4" s="14" t="s">
        <v>34</v>
      </c>
      <c r="C4" s="15" t="s">
        <v>35</v>
      </c>
      <c r="D4" s="15" t="s">
        <v>36</v>
      </c>
      <c r="E4" s="15" t="s">
        <v>37</v>
      </c>
      <c r="F4" s="15" t="s">
        <v>38</v>
      </c>
      <c r="G4" s="15" t="s">
        <v>39</v>
      </c>
      <c r="H4" s="15" t="s">
        <v>40</v>
      </c>
      <c r="I4" s="15" t="s">
        <v>41</v>
      </c>
      <c r="J4" s="15" t="s">
        <v>42</v>
      </c>
      <c r="K4" s="15" t="s">
        <v>43</v>
      </c>
      <c r="L4" s="15" t="s">
        <v>44</v>
      </c>
      <c r="M4" s="15" t="s">
        <v>45</v>
      </c>
      <c r="N4" s="15" t="s">
        <v>46</v>
      </c>
    </row>
    <row r="5" spans="1:14" x14ac:dyDescent="0.25">
      <c r="A5" s="15" t="s">
        <v>46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47</v>
      </c>
      <c r="B7" s="4" t="s">
        <v>48</v>
      </c>
      <c r="C7" s="4">
        <v>75</v>
      </c>
      <c r="D7" s="4">
        <v>1255</v>
      </c>
      <c r="E7" s="4">
        <v>25</v>
      </c>
      <c r="F7" s="4">
        <v>25</v>
      </c>
      <c r="G7" s="4">
        <v>600</v>
      </c>
      <c r="H7" s="4" t="s">
        <v>48</v>
      </c>
      <c r="I7" s="4">
        <v>2495</v>
      </c>
      <c r="J7" s="4">
        <v>25</v>
      </c>
      <c r="K7" s="4">
        <v>135</v>
      </c>
      <c r="L7" s="4">
        <v>55</v>
      </c>
      <c r="M7" s="4">
        <v>105</v>
      </c>
      <c r="N7" s="3">
        <f>SUM(B7:M7)</f>
        <v>4795</v>
      </c>
    </row>
    <row r="8" spans="1:14" x14ac:dyDescent="0.25">
      <c r="A8" s="16" t="s">
        <v>49</v>
      </c>
      <c r="B8" s="4">
        <v>170</v>
      </c>
      <c r="C8" s="4">
        <v>130</v>
      </c>
      <c r="D8" s="4">
        <v>60</v>
      </c>
      <c r="E8" s="4">
        <v>60</v>
      </c>
      <c r="F8" s="4">
        <v>60</v>
      </c>
      <c r="G8" s="4">
        <v>10</v>
      </c>
      <c r="H8" s="4" t="s">
        <v>48</v>
      </c>
      <c r="I8" s="4">
        <v>20</v>
      </c>
      <c r="J8" s="4">
        <v>10</v>
      </c>
      <c r="K8" s="4" t="s">
        <v>48</v>
      </c>
      <c r="L8" s="4">
        <v>440</v>
      </c>
      <c r="M8" s="4">
        <v>100</v>
      </c>
      <c r="N8" s="3">
        <f>SUM(B8:M8)</f>
        <v>1060</v>
      </c>
    </row>
    <row r="9" spans="1:14" x14ac:dyDescent="0.25">
      <c r="A9" t="s">
        <v>127</v>
      </c>
      <c r="B9" s="4" t="s">
        <v>48</v>
      </c>
      <c r="C9" s="4" t="s">
        <v>48</v>
      </c>
      <c r="D9" s="4" t="s">
        <v>48</v>
      </c>
      <c r="E9" s="4">
        <v>5000</v>
      </c>
      <c r="F9" s="4" t="s">
        <v>48</v>
      </c>
      <c r="G9" s="4" t="s">
        <v>48</v>
      </c>
      <c r="H9" s="4" t="s">
        <v>48</v>
      </c>
      <c r="I9" s="4" t="s">
        <v>48</v>
      </c>
      <c r="J9" s="4" t="s">
        <v>48</v>
      </c>
      <c r="K9" s="4" t="s">
        <v>48</v>
      </c>
      <c r="L9" s="4" t="s">
        <v>48</v>
      </c>
      <c r="M9" s="4" t="s">
        <v>48</v>
      </c>
      <c r="N9" s="3">
        <f>SUM(B9:M9)</f>
        <v>5000</v>
      </c>
    </row>
    <row r="10" spans="1:14" x14ac:dyDescent="0.25">
      <c r="A10" t="s">
        <v>50</v>
      </c>
      <c r="B10" s="9">
        <f>SUM(B8:B9)</f>
        <v>170</v>
      </c>
      <c r="C10" s="9">
        <f t="shared" ref="C10:M10" si="0">SUM(C7:C9)</f>
        <v>205</v>
      </c>
      <c r="D10" s="9">
        <f t="shared" si="0"/>
        <v>1315</v>
      </c>
      <c r="E10" s="9">
        <f t="shared" si="0"/>
        <v>5085</v>
      </c>
      <c r="F10" s="9">
        <f t="shared" si="0"/>
        <v>85</v>
      </c>
      <c r="G10" s="9">
        <f t="shared" si="0"/>
        <v>610</v>
      </c>
      <c r="H10" s="9">
        <f t="shared" si="0"/>
        <v>0</v>
      </c>
      <c r="I10" s="9">
        <f t="shared" si="0"/>
        <v>2515</v>
      </c>
      <c r="J10" s="9">
        <f t="shared" si="0"/>
        <v>35</v>
      </c>
      <c r="K10" s="9">
        <f t="shared" si="0"/>
        <v>135</v>
      </c>
      <c r="L10" s="9">
        <f t="shared" si="0"/>
        <v>495</v>
      </c>
      <c r="M10" s="9">
        <f t="shared" si="0"/>
        <v>205</v>
      </c>
      <c r="N10" s="9">
        <f>SUM(N7:N8)</f>
        <v>5855</v>
      </c>
    </row>
    <row r="11" spans="1:14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 t="s">
        <v>33</v>
      </c>
    </row>
    <row r="13" spans="1:14" x14ac:dyDescent="0.25">
      <c r="A13" s="15" t="s">
        <v>51</v>
      </c>
      <c r="N13" s="15" t="s">
        <v>52</v>
      </c>
    </row>
    <row r="14" spans="1:14" x14ac:dyDescent="0.25">
      <c r="B14" s="2"/>
      <c r="N14" s="17"/>
    </row>
    <row r="15" spans="1:14" x14ac:dyDescent="0.25">
      <c r="A15" t="s">
        <v>3</v>
      </c>
      <c r="B15" s="4">
        <v>0.14000000000000001</v>
      </c>
      <c r="C15" s="4">
        <v>0.03</v>
      </c>
      <c r="D15" s="4">
        <v>0.04</v>
      </c>
      <c r="E15" s="4">
        <v>0.04</v>
      </c>
      <c r="F15" s="4">
        <v>0.04</v>
      </c>
      <c r="G15" s="4">
        <v>0.04</v>
      </c>
      <c r="H15" s="4">
        <v>0.05</v>
      </c>
      <c r="I15" s="4">
        <v>0.05</v>
      </c>
      <c r="J15" s="4">
        <v>0.05</v>
      </c>
      <c r="K15" s="4">
        <v>0.05</v>
      </c>
      <c r="L15" s="4">
        <v>0.05</v>
      </c>
      <c r="M15" s="4">
        <v>7.0000000000000007E-2</v>
      </c>
      <c r="N15" s="18">
        <f>SUM(B15:M15)</f>
        <v>0.64999999999999991</v>
      </c>
    </row>
    <row r="16" spans="1:14" x14ac:dyDescent="0.25">
      <c r="A16" t="s">
        <v>5</v>
      </c>
      <c r="B16" s="4">
        <v>0.85</v>
      </c>
      <c r="C16" s="4">
        <v>0.77</v>
      </c>
      <c r="D16" s="4">
        <v>0.85</v>
      </c>
      <c r="E16" s="4">
        <v>0.82</v>
      </c>
      <c r="F16" s="4">
        <v>0.85</v>
      </c>
      <c r="G16" s="4">
        <v>0.82</v>
      </c>
      <c r="H16" s="4">
        <v>0.85</v>
      </c>
      <c r="I16" s="4">
        <v>0.85</v>
      </c>
      <c r="J16" s="4">
        <v>0.82</v>
      </c>
      <c r="K16" s="4">
        <v>0.85</v>
      </c>
      <c r="L16" s="4">
        <v>0.82</v>
      </c>
      <c r="M16" s="4">
        <v>0.85</v>
      </c>
      <c r="N16" s="18">
        <f t="shared" ref="N16" si="1">SUM(B16:M16)</f>
        <v>10</v>
      </c>
    </row>
    <row r="17" spans="1:14" x14ac:dyDescent="0.25">
      <c r="A17" t="s">
        <v>53</v>
      </c>
      <c r="B17" s="19">
        <f t="shared" ref="B17:N17" si="2">SUM(B15:B16)</f>
        <v>0.99</v>
      </c>
      <c r="C17" s="19">
        <f t="shared" si="2"/>
        <v>0.8</v>
      </c>
      <c r="D17" s="19">
        <f t="shared" si="2"/>
        <v>0.89</v>
      </c>
      <c r="E17" s="19">
        <f t="shared" si="2"/>
        <v>0.86</v>
      </c>
      <c r="F17" s="19">
        <f t="shared" si="2"/>
        <v>0.89</v>
      </c>
      <c r="G17" s="19">
        <f t="shared" si="2"/>
        <v>0.86</v>
      </c>
      <c r="H17" s="19">
        <f t="shared" si="2"/>
        <v>0.9</v>
      </c>
      <c r="I17" s="19">
        <f t="shared" si="2"/>
        <v>0.9</v>
      </c>
      <c r="J17" s="19">
        <f t="shared" si="2"/>
        <v>0.87</v>
      </c>
      <c r="K17" s="19">
        <f t="shared" si="2"/>
        <v>0.9</v>
      </c>
      <c r="L17" s="19">
        <f t="shared" si="2"/>
        <v>0.87</v>
      </c>
      <c r="M17" s="19">
        <f t="shared" si="2"/>
        <v>0.91999999999999993</v>
      </c>
      <c r="N17" s="19">
        <f t="shared" si="2"/>
        <v>10.65</v>
      </c>
    </row>
    <row r="19" spans="1:14" ht="15.75" thickBot="1" x14ac:dyDescent="0.3">
      <c r="A19" t="s">
        <v>50</v>
      </c>
      <c r="B19" s="3">
        <f t="shared" ref="B19:N19" si="3">B10+B17</f>
        <v>170.99</v>
      </c>
      <c r="C19" s="3">
        <f t="shared" si="3"/>
        <v>205.8</v>
      </c>
      <c r="D19" s="3">
        <f t="shared" si="3"/>
        <v>1315.89</v>
      </c>
      <c r="E19" s="3">
        <f t="shared" si="3"/>
        <v>5085.8599999999997</v>
      </c>
      <c r="F19" s="3">
        <f t="shared" si="3"/>
        <v>85.89</v>
      </c>
      <c r="G19" s="3">
        <f t="shared" si="3"/>
        <v>610.86</v>
      </c>
      <c r="H19" s="3">
        <f t="shared" si="3"/>
        <v>0.9</v>
      </c>
      <c r="I19" s="3">
        <f t="shared" si="3"/>
        <v>2515.9</v>
      </c>
      <c r="J19" s="3">
        <f t="shared" si="3"/>
        <v>35.869999999999997</v>
      </c>
      <c r="K19" s="3">
        <f t="shared" si="3"/>
        <v>135.9</v>
      </c>
      <c r="L19" s="3">
        <f t="shared" si="3"/>
        <v>495.87</v>
      </c>
      <c r="M19" s="3">
        <f t="shared" si="3"/>
        <v>205.92</v>
      </c>
      <c r="N19" s="6">
        <f t="shared" si="3"/>
        <v>5865.65</v>
      </c>
    </row>
    <row r="20" spans="1:14" ht="15.75" thickTop="1" x14ac:dyDescent="0.25"/>
    <row r="22" spans="1:14" ht="15.75" thickBot="1" x14ac:dyDescent="0.3">
      <c r="A22" t="s">
        <v>128</v>
      </c>
      <c r="B22" s="4">
        <v>4000</v>
      </c>
      <c r="C22" s="4" t="s">
        <v>48</v>
      </c>
      <c r="D22" s="4" t="s">
        <v>48</v>
      </c>
      <c r="E22" s="4" t="s">
        <v>48</v>
      </c>
      <c r="F22" s="4" t="s">
        <v>48</v>
      </c>
      <c r="G22" s="4" t="s">
        <v>48</v>
      </c>
      <c r="H22" s="4" t="s">
        <v>48</v>
      </c>
      <c r="I22" s="4" t="s">
        <v>48</v>
      </c>
      <c r="J22" s="4" t="s">
        <v>48</v>
      </c>
      <c r="K22" s="4" t="s">
        <v>48</v>
      </c>
      <c r="L22" s="4" t="s">
        <v>48</v>
      </c>
      <c r="M22" s="4" t="s">
        <v>48</v>
      </c>
      <c r="N22" s="6">
        <f>SUM(B22:M22)</f>
        <v>4000</v>
      </c>
    </row>
    <row r="23" spans="1:14" ht="15.75" thickTop="1" x14ac:dyDescent="0.25"/>
    <row r="24" spans="1:14" x14ac:dyDescent="0.25">
      <c r="N24" s="1" t="s">
        <v>33</v>
      </c>
    </row>
    <row r="25" spans="1:14" x14ac:dyDescent="0.25">
      <c r="A25" s="15" t="s">
        <v>54</v>
      </c>
      <c r="N25" s="15" t="s">
        <v>54</v>
      </c>
    </row>
    <row r="27" spans="1:14" x14ac:dyDescent="0.25">
      <c r="A27" t="s">
        <v>55</v>
      </c>
      <c r="B27" s="4" t="s">
        <v>48</v>
      </c>
      <c r="C27" s="4" t="s">
        <v>48</v>
      </c>
      <c r="D27" s="4">
        <f>44.71+27</f>
        <v>71.710000000000008</v>
      </c>
      <c r="E27" s="4" t="s">
        <v>48</v>
      </c>
      <c r="F27" s="4" t="s">
        <v>48</v>
      </c>
      <c r="G27" s="4" t="s">
        <v>48</v>
      </c>
      <c r="H27" s="4" t="s">
        <v>48</v>
      </c>
      <c r="I27" s="4" t="s">
        <v>48</v>
      </c>
      <c r="J27" s="4" t="s">
        <v>48</v>
      </c>
      <c r="K27" s="4">
        <f>30.86+58</f>
        <v>88.86</v>
      </c>
      <c r="L27" s="4">
        <f>44.71+31.93</f>
        <v>76.64</v>
      </c>
      <c r="M27" s="4">
        <f>32.97+5.2</f>
        <v>38.17</v>
      </c>
      <c r="N27" s="3">
        <f>SUM(B27:M27)</f>
        <v>275.38</v>
      </c>
    </row>
    <row r="28" spans="1:14" x14ac:dyDescent="0.25">
      <c r="A28" t="s">
        <v>56</v>
      </c>
      <c r="B28" s="4" t="s">
        <v>48</v>
      </c>
      <c r="C28" s="4" t="s">
        <v>48</v>
      </c>
      <c r="D28" s="4" t="s">
        <v>48</v>
      </c>
      <c r="E28" s="4" t="s">
        <v>48</v>
      </c>
      <c r="F28" s="4" t="s">
        <v>48</v>
      </c>
      <c r="G28" s="4" t="s">
        <v>48</v>
      </c>
      <c r="H28" s="4" t="s">
        <v>48</v>
      </c>
      <c r="I28" s="4" t="s">
        <v>48</v>
      </c>
      <c r="J28" s="4" t="s">
        <v>48</v>
      </c>
      <c r="K28" s="4" t="s">
        <v>48</v>
      </c>
      <c r="L28" s="4" t="s">
        <v>48</v>
      </c>
      <c r="M28" s="4" t="s">
        <v>48</v>
      </c>
      <c r="N28" s="3">
        <f>SUM(B28:M28)</f>
        <v>0</v>
      </c>
    </row>
    <row r="29" spans="1:14" x14ac:dyDescent="0.25">
      <c r="A29" t="s">
        <v>57</v>
      </c>
      <c r="B29" s="4">
        <v>178.92</v>
      </c>
      <c r="C29" s="4">
        <v>178.92</v>
      </c>
      <c r="D29" s="4">
        <v>178.92</v>
      </c>
      <c r="E29" s="4">
        <v>178.92</v>
      </c>
      <c r="F29" s="4">
        <v>178.92</v>
      </c>
      <c r="G29" s="4">
        <v>178.92</v>
      </c>
      <c r="H29" s="4">
        <v>178.92</v>
      </c>
      <c r="I29" s="4">
        <v>178.92</v>
      </c>
      <c r="J29" s="4">
        <v>178.92</v>
      </c>
      <c r="K29" s="4">
        <v>178.92</v>
      </c>
      <c r="L29" s="4">
        <v>194.9</v>
      </c>
      <c r="M29" s="4">
        <v>194.9</v>
      </c>
      <c r="N29" s="3">
        <f t="shared" ref="N29:N39" si="4">SUM(B29:M29)</f>
        <v>2179.0000000000005</v>
      </c>
    </row>
    <row r="30" spans="1:14" x14ac:dyDescent="0.25">
      <c r="A30" t="s">
        <v>68</v>
      </c>
      <c r="B30" s="4" t="s">
        <v>48</v>
      </c>
      <c r="C30" s="4" t="s">
        <v>48</v>
      </c>
      <c r="D30" s="4" t="s">
        <v>48</v>
      </c>
      <c r="E30" s="4" t="s">
        <v>48</v>
      </c>
      <c r="F30" s="4" t="s">
        <v>48</v>
      </c>
      <c r="G30" s="4" t="s">
        <v>48</v>
      </c>
      <c r="H30" s="4" t="s">
        <v>48</v>
      </c>
      <c r="I30" s="4" t="s">
        <v>48</v>
      </c>
      <c r="J30" s="4" t="s">
        <v>48</v>
      </c>
      <c r="K30" s="4" t="s">
        <v>48</v>
      </c>
      <c r="L30" s="4" t="s">
        <v>48</v>
      </c>
      <c r="M30" s="4" t="s">
        <v>48</v>
      </c>
      <c r="N30" s="3">
        <f t="shared" si="4"/>
        <v>0</v>
      </c>
    </row>
    <row r="31" spans="1:14" x14ac:dyDescent="0.25">
      <c r="A31" t="s">
        <v>58</v>
      </c>
      <c r="B31" s="4" t="s">
        <v>48</v>
      </c>
      <c r="C31" s="4" t="s">
        <v>48</v>
      </c>
      <c r="D31" s="4" t="s">
        <v>48</v>
      </c>
      <c r="E31" s="4" t="s">
        <v>48</v>
      </c>
      <c r="F31" s="4" t="s">
        <v>48</v>
      </c>
      <c r="G31" s="4" t="s">
        <v>48</v>
      </c>
      <c r="H31" s="4" t="s">
        <v>48</v>
      </c>
      <c r="I31" s="4" t="s">
        <v>48</v>
      </c>
      <c r="J31" s="4" t="s">
        <v>48</v>
      </c>
      <c r="K31" s="4" t="s">
        <v>48</v>
      </c>
      <c r="L31" s="4" t="s">
        <v>48</v>
      </c>
      <c r="M31" s="4" t="s">
        <v>48</v>
      </c>
      <c r="N31" s="3">
        <f t="shared" ref="N31" si="5">SUM(B31:M31)</f>
        <v>0</v>
      </c>
    </row>
    <row r="32" spans="1:14" x14ac:dyDescent="0.25">
      <c r="A32" t="s">
        <v>59</v>
      </c>
      <c r="B32" s="4" t="s">
        <v>48</v>
      </c>
      <c r="C32" s="4" t="s">
        <v>48</v>
      </c>
      <c r="D32" s="4">
        <v>100</v>
      </c>
      <c r="E32" s="4" t="s">
        <v>48</v>
      </c>
      <c r="F32" s="4" t="s">
        <v>48</v>
      </c>
      <c r="G32" s="4" t="s">
        <v>48</v>
      </c>
      <c r="H32" s="4" t="s">
        <v>48</v>
      </c>
      <c r="I32" s="4" t="s">
        <v>48</v>
      </c>
      <c r="J32" s="4" t="s">
        <v>48</v>
      </c>
      <c r="K32" s="4" t="s">
        <v>48</v>
      </c>
      <c r="L32" s="4" t="s">
        <v>48</v>
      </c>
      <c r="M32" s="4" t="s">
        <v>48</v>
      </c>
      <c r="N32" s="3">
        <f t="shared" si="4"/>
        <v>100</v>
      </c>
    </row>
    <row r="33" spans="1:14" x14ac:dyDescent="0.25">
      <c r="A33" t="s">
        <v>60</v>
      </c>
      <c r="B33" s="4" t="s">
        <v>48</v>
      </c>
      <c r="C33" s="4" t="s">
        <v>48</v>
      </c>
      <c r="D33" s="4" t="s">
        <v>48</v>
      </c>
      <c r="E33" s="4" t="s">
        <v>48</v>
      </c>
      <c r="F33" s="4" t="s">
        <v>48</v>
      </c>
      <c r="G33" s="4" t="s">
        <v>48</v>
      </c>
      <c r="H33" s="4" t="s">
        <v>48</v>
      </c>
      <c r="I33" s="4" t="s">
        <v>48</v>
      </c>
      <c r="J33" s="4" t="s">
        <v>48</v>
      </c>
      <c r="K33" s="4" t="s">
        <v>48</v>
      </c>
      <c r="L33" s="4" t="s">
        <v>48</v>
      </c>
      <c r="M33" s="4" t="s">
        <v>48</v>
      </c>
      <c r="N33" s="3">
        <f t="shared" ref="N33:N34" si="6">SUM(B33:M33)</f>
        <v>0</v>
      </c>
    </row>
    <row r="34" spans="1:14" x14ac:dyDescent="0.25">
      <c r="A34" t="s">
        <v>61</v>
      </c>
      <c r="B34" s="4" t="s">
        <v>48</v>
      </c>
      <c r="C34" s="4" t="s">
        <v>48</v>
      </c>
      <c r="D34" s="4" t="s">
        <v>48</v>
      </c>
      <c r="E34" s="4" t="s">
        <v>48</v>
      </c>
      <c r="F34" s="4" t="s">
        <v>48</v>
      </c>
      <c r="G34" s="4" t="s">
        <v>48</v>
      </c>
      <c r="H34" s="4" t="s">
        <v>48</v>
      </c>
      <c r="I34" s="4" t="s">
        <v>48</v>
      </c>
      <c r="J34" s="4" t="s">
        <v>48</v>
      </c>
      <c r="K34" s="4" t="s">
        <v>48</v>
      </c>
      <c r="L34" s="4" t="s">
        <v>48</v>
      </c>
      <c r="M34" s="4" t="s">
        <v>48</v>
      </c>
      <c r="N34" s="3">
        <f t="shared" si="6"/>
        <v>0</v>
      </c>
    </row>
    <row r="35" spans="1:14" x14ac:dyDescent="0.25">
      <c r="A35" t="s">
        <v>62</v>
      </c>
      <c r="B35" s="4" t="s">
        <v>48</v>
      </c>
      <c r="C35" s="4" t="s">
        <v>48</v>
      </c>
      <c r="D35" s="4" t="s">
        <v>48</v>
      </c>
      <c r="E35" s="4" t="s">
        <v>48</v>
      </c>
      <c r="F35" s="4" t="s">
        <v>48</v>
      </c>
      <c r="G35" s="4" t="s">
        <v>48</v>
      </c>
      <c r="H35" s="4" t="s">
        <v>48</v>
      </c>
      <c r="I35" s="4" t="s">
        <v>48</v>
      </c>
      <c r="J35" s="4" t="s">
        <v>48</v>
      </c>
      <c r="K35" s="4">
        <v>269.19</v>
      </c>
      <c r="L35" s="4" t="s">
        <v>48</v>
      </c>
      <c r="M35" s="4" t="s">
        <v>48</v>
      </c>
      <c r="N35" s="3">
        <f t="shared" si="4"/>
        <v>269.19</v>
      </c>
    </row>
    <row r="36" spans="1:14" x14ac:dyDescent="0.25">
      <c r="A36" t="s">
        <v>63</v>
      </c>
      <c r="B36" s="4" t="s">
        <v>48</v>
      </c>
      <c r="C36" s="4">
        <v>1600</v>
      </c>
      <c r="D36" s="4">
        <v>1600</v>
      </c>
      <c r="E36" s="4">
        <v>1600</v>
      </c>
      <c r="F36" s="4">
        <v>1600</v>
      </c>
      <c r="G36" s="4">
        <v>1600</v>
      </c>
      <c r="H36" s="4">
        <v>1600</v>
      </c>
      <c r="I36" s="4">
        <v>800</v>
      </c>
      <c r="J36" s="4">
        <v>881</v>
      </c>
      <c r="K36" s="4" t="s">
        <v>48</v>
      </c>
      <c r="L36" s="4" t="s">
        <v>48</v>
      </c>
      <c r="M36" s="4" t="s">
        <v>48</v>
      </c>
      <c r="N36" s="3">
        <f t="shared" si="4"/>
        <v>11281</v>
      </c>
    </row>
    <row r="37" spans="1:14" x14ac:dyDescent="0.25">
      <c r="A37" t="s">
        <v>64</v>
      </c>
      <c r="B37" s="4">
        <v>61.25</v>
      </c>
      <c r="C37" s="4" t="s">
        <v>48</v>
      </c>
      <c r="D37" s="4" t="s">
        <v>48</v>
      </c>
      <c r="E37" s="4" t="s">
        <v>48</v>
      </c>
      <c r="F37" s="4" t="s">
        <v>48</v>
      </c>
      <c r="G37" s="4" t="s">
        <v>48</v>
      </c>
      <c r="H37" s="4" t="s">
        <v>48</v>
      </c>
      <c r="I37" s="4" t="s">
        <v>48</v>
      </c>
      <c r="J37" s="4" t="s">
        <v>48</v>
      </c>
      <c r="K37" s="4" t="s">
        <v>48</v>
      </c>
      <c r="L37" s="4" t="s">
        <v>48</v>
      </c>
      <c r="M37" s="4" t="s">
        <v>48</v>
      </c>
      <c r="N37" s="3">
        <f t="shared" si="4"/>
        <v>61.25</v>
      </c>
    </row>
    <row r="38" spans="1:14" x14ac:dyDescent="0.25">
      <c r="A38" t="s">
        <v>65</v>
      </c>
      <c r="B38" s="4" t="s">
        <v>48</v>
      </c>
      <c r="C38" s="4" t="s">
        <v>48</v>
      </c>
      <c r="D38" s="4" t="s">
        <v>48</v>
      </c>
      <c r="E38" s="4" t="s">
        <v>48</v>
      </c>
      <c r="F38" s="4" t="s">
        <v>48</v>
      </c>
      <c r="G38" s="4" t="s">
        <v>48</v>
      </c>
      <c r="H38" s="4" t="s">
        <v>48</v>
      </c>
      <c r="I38" s="4" t="s">
        <v>48</v>
      </c>
      <c r="J38" s="4" t="s">
        <v>48</v>
      </c>
      <c r="K38" s="4" t="s">
        <v>48</v>
      </c>
      <c r="L38" s="4" t="s">
        <v>48</v>
      </c>
      <c r="M38" s="4" t="s">
        <v>48</v>
      </c>
      <c r="N38" s="3">
        <f t="shared" si="4"/>
        <v>0</v>
      </c>
    </row>
    <row r="39" spans="1:14" x14ac:dyDescent="0.25">
      <c r="A39" t="s">
        <v>66</v>
      </c>
      <c r="B39" s="20" t="s">
        <v>48</v>
      </c>
      <c r="C39" s="4" t="s">
        <v>48</v>
      </c>
      <c r="D39" s="4" t="s">
        <v>48</v>
      </c>
      <c r="E39" s="4" t="s">
        <v>48</v>
      </c>
      <c r="F39" s="4" t="s">
        <v>48</v>
      </c>
      <c r="G39" s="4" t="s">
        <v>48</v>
      </c>
      <c r="H39" s="4" t="s">
        <v>48</v>
      </c>
      <c r="I39" s="4" t="s">
        <v>48</v>
      </c>
      <c r="J39" s="4" t="s">
        <v>48</v>
      </c>
      <c r="K39" s="4" t="s">
        <v>48</v>
      </c>
      <c r="L39" s="4" t="s">
        <v>48</v>
      </c>
      <c r="M39" s="4" t="s">
        <v>48</v>
      </c>
      <c r="N39" s="7">
        <f t="shared" si="4"/>
        <v>0</v>
      </c>
    </row>
    <row r="40" spans="1:14" ht="15.75" thickBot="1" x14ac:dyDescent="0.3">
      <c r="A40" t="s">
        <v>67</v>
      </c>
      <c r="B40" s="9">
        <f>SUM(B27:B39)</f>
        <v>240.17</v>
      </c>
      <c r="C40" s="9">
        <f>SUM(C27:C39)</f>
        <v>1778.92</v>
      </c>
      <c r="D40" s="9">
        <f>SUM(D27:D39)</f>
        <v>1950.63</v>
      </c>
      <c r="E40" s="9">
        <f t="shared" ref="E40:M40" si="7">SUM(E27:E39)</f>
        <v>1778.92</v>
      </c>
      <c r="F40" s="9">
        <f t="shared" si="7"/>
        <v>1778.92</v>
      </c>
      <c r="G40" s="9">
        <f t="shared" si="7"/>
        <v>1778.92</v>
      </c>
      <c r="H40" s="9">
        <f t="shared" si="7"/>
        <v>1778.92</v>
      </c>
      <c r="I40" s="9">
        <f t="shared" si="7"/>
        <v>978.92</v>
      </c>
      <c r="J40" s="9">
        <f t="shared" si="7"/>
        <v>1059.92</v>
      </c>
      <c r="K40" s="9">
        <f t="shared" si="7"/>
        <v>536.97</v>
      </c>
      <c r="L40" s="9">
        <f t="shared" si="7"/>
        <v>271.54000000000002</v>
      </c>
      <c r="M40" s="9">
        <f t="shared" si="7"/>
        <v>233.07</v>
      </c>
      <c r="N40" s="21">
        <f>SUM(N28:N39)</f>
        <v>13890.44</v>
      </c>
    </row>
    <row r="41" spans="1:14" ht="15.75" thickTop="1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7"/>
    </row>
    <row r="42" spans="1:14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7"/>
    </row>
    <row r="43" spans="1:14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"/>
    </row>
    <row r="44" spans="1:14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55" spans="2:14" x14ac:dyDescent="0.25">
      <c r="B5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 x14ac:dyDescent="0.25">
      <c r="B5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</sheetData>
  <mergeCells count="1">
    <mergeCell ref="A1:N1"/>
  </mergeCells>
  <pageMargins left="0.2" right="0.2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INC - EXP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2022-01-03T18:51:44Z</cp:lastPrinted>
  <dcterms:created xsi:type="dcterms:W3CDTF">2017-05-13T13:34:43Z</dcterms:created>
  <dcterms:modified xsi:type="dcterms:W3CDTF">2022-01-03T19:01:05Z</dcterms:modified>
</cp:coreProperties>
</file>